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<sst xmlns="http://schemas.openxmlformats.org/spreadsheetml/2006/main" count="306" uniqueCount="133">
  <si>
    <t>Список державних планів</t>
  </si>
  <si>
    <t>Присвоєний ID плану</t>
  </si>
  <si>
    <t>Конкретна назва предмета закупівлі</t>
  </si>
  <si>
    <t>Примітки</t>
  </si>
  <si>
    <t>Тип процедури</t>
  </si>
  <si>
    <t>Очікувана вартість</t>
  </si>
  <si>
    <t>Валюта</t>
  </si>
  <si>
    <t>Дата публікації</t>
  </si>
  <si>
    <t>Орієнтовний початок проведення процедури закупівлі</t>
  </si>
  <si>
    <t>Класифікатори ДК</t>
  </si>
  <si>
    <t>Класифікатори КЕКВ</t>
  </si>
  <si>
    <t>Публічна посилання на план</t>
  </si>
  <si>
    <t>UA-P-2019-08-02-000783-b</t>
  </si>
  <si>
    <t>66515200-5 Страхування майна</t>
  </si>
  <si>
    <t>Допорогова закупівля</t>
  </si>
  <si>
    <t>UAH</t>
  </si>
  <si>
    <t>66515200-5 Послуги зі страхування майна</t>
  </si>
  <si>
    <t>2240 Оплата послуг (крім комунальних)</t>
  </si>
  <si>
    <t>UA-P-2019-08-02-000784-b</t>
  </si>
  <si>
    <t>24951230-6 переатестація вогнегасників</t>
  </si>
  <si>
    <t>24951230-6 Заряди для вогнегасників</t>
  </si>
  <si>
    <t>UA-P-2019-08-02-000780-b</t>
  </si>
  <si>
    <t>90915000-4 Перевірка ДВК та сигналізаторів загазованості</t>
  </si>
  <si>
    <t>90915000-4 Послуги з чищення печей і димарів</t>
  </si>
  <si>
    <t>UA-P-2019-08-02-000782-b</t>
  </si>
  <si>
    <t>50531000-6 Обслуговання автоматики газового котлу, технічне обслуговування газопроводу,встановлення заглушки під газом, підключення установи до газопостачання</t>
  </si>
  <si>
    <t>50531000-6 Послуги з ремонту і технічного обслуговування неелектричної техніки</t>
  </si>
  <si>
    <t>UA-P-2019-08-02-000779-b</t>
  </si>
  <si>
    <t>50312000-5 оплата послуг з поточного ремонту та технічного обслуговування обладнання, техніки</t>
  </si>
  <si>
    <t>50312000-5 Технічне обслуговування і ремонт комп’ютерного обладнання</t>
  </si>
  <si>
    <t>UA-P-2019-08-02-000778-b</t>
  </si>
  <si>
    <t>48210000-3 сертифікат відкритого ключа електронного цифрового підпису</t>
  </si>
  <si>
    <t>48210000-3 Пакети мережевого програмного забезпечення</t>
  </si>
  <si>
    <t>UA-P-2019-08-01-003462-b</t>
  </si>
  <si>
    <t>30213100-6 Ноутбук</t>
  </si>
  <si>
    <t>30213100-6 Портативні комп’ютери</t>
  </si>
  <si>
    <t>3110 Придбання обладнання і предметів довгострокового користування</t>
  </si>
  <si>
    <t>UA-P-2019-07-05-001429-c</t>
  </si>
  <si>
    <t>18213000-5 Куртки</t>
  </si>
  <si>
    <t>18213000-5 Вітрозахисні куртки</t>
  </si>
  <si>
    <t>2210 Предмети, матеріали, обладнання та інвентар</t>
  </si>
  <si>
    <t>UA-P-2019-07-05-001428-c</t>
  </si>
  <si>
    <t>33710000-0 мило господарче, мило туалетне, засіб для скла,білизна, пральний порошок</t>
  </si>
  <si>
    <t>33710000-0 Парфуми, засоби гігієни та презервативи</t>
  </si>
  <si>
    <t>UA-P-2019-07-03-002293-b</t>
  </si>
  <si>
    <t>30190000-7 папір офсетний, ручки,файли, швидкозшивачі, папки, скріпки,  клей, зошити</t>
  </si>
  <si>
    <t>30190000-7 Офісне устаткування та приладдя різне</t>
  </si>
  <si>
    <t>UA-P-2019-07-03-002292-b</t>
  </si>
  <si>
    <t>UA-P-2019-06-05-004000-b</t>
  </si>
  <si>
    <t>44110000-4 цемент</t>
  </si>
  <si>
    <t>44110000-4 Конструкційні матеріали</t>
  </si>
  <si>
    <t>UA-P-2019-06-05-004001-b</t>
  </si>
  <si>
    <t>19400000-0 Нитка прошивна</t>
  </si>
  <si>
    <t>19400000-0 Пряжа та текстильні нитки</t>
  </si>
  <si>
    <t>UA-P-2019-06-05-003998-b</t>
  </si>
  <si>
    <t>18141000-9 Рукавиці</t>
  </si>
  <si>
    <t>18141000-9 Робочі рукавиці</t>
  </si>
  <si>
    <t>UA-P-2019-06-05-003997-b</t>
  </si>
  <si>
    <t>33710000-0 мило господарче, мило туалетне</t>
  </si>
  <si>
    <t>UA-P-2019-06-05-003999-b</t>
  </si>
  <si>
    <t>44920000-5 Вапно</t>
  </si>
  <si>
    <t>44920000-5 Вапняк, гіпс і крейда</t>
  </si>
  <si>
    <t>UA-P-2019-06-05-003996-b</t>
  </si>
  <si>
    <t>UA-P-2019-05-21-003847-a</t>
  </si>
  <si>
    <t>72253000-3 Послуги з Технічної підтримки Програмного забезпечення "Афіна"</t>
  </si>
  <si>
    <t>72253000-3 Послуги з підтримки користувачів та з технічної підтримки</t>
  </si>
  <si>
    <t>UA-P-2019-05-21-003848-a</t>
  </si>
  <si>
    <t>UA-P-2019-05-21-003842-a</t>
  </si>
  <si>
    <t>72253000-3 пакет оновлення до комп’ютерної програми «M.E.Doc IS» з правом використання на рік</t>
  </si>
  <si>
    <t>UA-P-2019-05-21-003844-a</t>
  </si>
  <si>
    <t>UA-P-2019-05-21-003846-a</t>
  </si>
  <si>
    <t>UA-P-2019-05-21-003843-a</t>
  </si>
  <si>
    <t>22810000-1 Бланки</t>
  </si>
  <si>
    <t>22810000-1 Паперові чи картонні реєстраційні журнали</t>
  </si>
  <si>
    <t>UA-P-2019-05-21-003845-a</t>
  </si>
  <si>
    <t>30234000-8 Засоби криптографічного захисту інформації «SecureToken-337»</t>
  </si>
  <si>
    <t>30234000-8 Носії інформації</t>
  </si>
  <si>
    <t>UA-P-2019-05-21-003841-a</t>
  </si>
  <si>
    <t>90511100-3 Вивіз сміття</t>
  </si>
  <si>
    <t>90511100-3 Послуги зі збирання сміття з урн і контейнерів у громадських місцях</t>
  </si>
  <si>
    <t>2275 Оплата інших енергоносіїв та інших комунальних послуг</t>
  </si>
  <si>
    <t>UA-P-2019-04-23-003815-b</t>
  </si>
  <si>
    <t>15610000-7 крупа пшоняна, крупа ячна, борошно</t>
  </si>
  <si>
    <t>15610000-7 Продукція борошномельно-круп'яної промисловості</t>
  </si>
  <si>
    <t>2230 Продукти харчування</t>
  </si>
  <si>
    <t>UA-P-2019-04-23-003814-b</t>
  </si>
  <si>
    <t>03212213-6 горох</t>
  </si>
  <si>
    <t>03212213-6 Горох сушений</t>
  </si>
  <si>
    <t>UA-P-2019-01-24-013209-b</t>
  </si>
  <si>
    <t>64211100-9 послуги телефонного зв'язку</t>
  </si>
  <si>
    <t>64211100-9 Послуги міського телефонного зв’язку</t>
  </si>
  <si>
    <t>UA-P-2019-01-24-013207-b</t>
  </si>
  <si>
    <t>32412110-8 інтернет</t>
  </si>
  <si>
    <t>32412110-8 Мережа Інтернет</t>
  </si>
  <si>
    <t>UA-P-2019-01-24-013206-b</t>
  </si>
  <si>
    <t>90400000-1 Оплата водопостачання і водовідведення</t>
  </si>
  <si>
    <t>90400000-1 Послуги у сфері водовідведення</t>
  </si>
  <si>
    <t>2272 Оплата водопостачання та водовідведення</t>
  </si>
  <si>
    <t>UA-P-2019-01-24-013200-b</t>
  </si>
  <si>
    <t>80510000-2 Навчання : з охорони праці,  з цивильного захисту</t>
  </si>
  <si>
    <t>80510000-2 Послуги з професійної підготовки спеціалістів</t>
  </si>
  <si>
    <t>2282 Окремі заходи по реалізації державних (регіональних) програм, не віднесені до заходів розвитку</t>
  </si>
  <si>
    <t>UA-P-2019-01-24-013199-b</t>
  </si>
  <si>
    <t>UA-P-2019-01-24-013198-b</t>
  </si>
  <si>
    <t>UA-P-2019-01-24-013195-b</t>
  </si>
  <si>
    <t>UA-P-2019-01-24-013197-b</t>
  </si>
  <si>
    <t>79220000-2 екологічний податок</t>
  </si>
  <si>
    <t>79220000-2 Податкові послуги</t>
  </si>
  <si>
    <t>2800 Інші поточні видатки</t>
  </si>
  <si>
    <t>UA-P-2019-01-24-013196-b</t>
  </si>
  <si>
    <t>UA-P-2019-01-24-013194-b</t>
  </si>
  <si>
    <t>UA-P-2019-01-24-013193-b</t>
  </si>
  <si>
    <t>33710000-0 мило господарче, мило туалетне, миючий засіб, пральний порошок,чистячий засіб,білизна</t>
  </si>
  <si>
    <t>UA-P-2019-01-24-013192-b</t>
  </si>
  <si>
    <t>UA-P-2019-01-24-013190-b</t>
  </si>
  <si>
    <t>72253000-3 Консультативні послуги з питань обслуговування (супроводження) функціонального забезпечення "Афіна", пакет оновлення до комп’ютерної програми «M.E.Doc IS» з правом використання на рік</t>
  </si>
  <si>
    <t>UA-P-2019-01-24-013188-b</t>
  </si>
  <si>
    <t>09300000-2 Оплата електроенергії</t>
  </si>
  <si>
    <t>09300000-2 Електрична, теплова, сонячна та атомна енергія</t>
  </si>
  <si>
    <t>2273 Оплата електроенергії</t>
  </si>
  <si>
    <t>UA-P-2019-01-24-013189-b</t>
  </si>
  <si>
    <t>50320000-4 заправка картриджу</t>
  </si>
  <si>
    <t>50320000-4 Послуги з ремонту і технічного обслуговування персональних комп’ютерів</t>
  </si>
  <si>
    <t>UA-P-2019-01-24-013187-b</t>
  </si>
  <si>
    <t>UA-P-2019-01-24-013208-b</t>
  </si>
  <si>
    <t>UA-P-2019-01-24-013186-b</t>
  </si>
  <si>
    <t>UA-P-2019-01-24-013191-b</t>
  </si>
  <si>
    <t>09123000-7 Природний газ ввезений на митну територію України, розподіл природного газу</t>
  </si>
  <si>
    <t>09123000-7 Природний газ</t>
  </si>
  <si>
    <t>2274 Оплата природного газу</t>
  </si>
  <si>
    <t>UA-P-2019-01-24-013185-b</t>
  </si>
  <si>
    <t>UA-P-2019-01-24-013181-b</t>
  </si>
  <si>
    <t>UA-P-2019-01-24-013180-b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</si>
</sst>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dd\.mm\.yyyy\ hh:mm"/>
  </numFmts>
  <fonts count="3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5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K52"/>
  <sheetViews>
    <sheetView tabSelected="1" workbookViewId="0" topLeftCell="A1">
      <pane ySplit="3" topLeftCell="BM38" activePane="bottomLeft" state="frozen"/>
      <selection pane="topLeft" activeCell="A1" sqref="A1"/>
      <selection pane="bottomLeft" activeCell="A53" sqref="A53:IV53"/>
    </sheetView>
  </sheetViews>
  <sheetFormatPr defaultColWidth="9.140625" defaultRowHeight="12.75"/>
  <cols>
    <col min="1" max="1" width="18.00390625" style="0" customWidth="1"/>
    <col min="2" max="2" width="35.00390625" style="0" customWidth="1"/>
    <col min="3" max="3" width="30.00390625" style="0" customWidth="1"/>
    <col min="4" max="4" width="25.00390625" style="0" customWidth="1"/>
    <col min="5" max="5" width="15.00390625" style="0" customWidth="1"/>
    <col min="6" max="6" width="10.00390625" style="0" customWidth="1"/>
    <col min="7" max="10" width="20.00390625" style="0" customWidth="1"/>
    <col min="11" max="11" width="30.00390625" style="0" customWidth="1"/>
  </cols>
  <sheetData>
    <row r="2" ht="12.75">
      <c r="A2" s="1" t="s">
        <v>0</v>
      </c>
    </row>
    <row r="3" spans="1:11" ht="63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</row>
    <row r="4" spans="1:11" ht="12.75">
      <c r="A4" s="1" t="s">
        <v>12</v>
      </c>
      <c r="B4" s="3" t="s">
        <v>13</v>
      </c>
      <c r="C4" s="4"/>
      <c r="D4" s="5" t="s">
        <v>14</v>
      </c>
      <c r="E4" s="6">
        <v>942.5</v>
      </c>
      <c r="F4" s="1" t="s">
        <v>15</v>
      </c>
      <c r="G4" s="7">
        <v>43679</v>
      </c>
      <c r="H4" s="8">
        <v>43466.083333333336</v>
      </c>
      <c r="I4" s="1" t="s">
        <v>16</v>
      </c>
      <c r="J4" s="1" t="s">
        <v>17</v>
      </c>
      <c r="K4" s="9" t="str">
        <f>HYPERLINK("https://my.zakupki.prom.ua/cabinet/purchases/state_plan/view/8503721")</f>
        <v>https://my.zakupki.prom.ua/cabinet/purchases/state_plan/view/8503721</v>
      </c>
    </row>
    <row r="5" spans="1:11" ht="25.5">
      <c r="A5" s="1" t="s">
        <v>18</v>
      </c>
      <c r="B5" s="3" t="s">
        <v>19</v>
      </c>
      <c r="C5" s="4"/>
      <c r="D5" s="5" t="s">
        <v>14</v>
      </c>
      <c r="E5" s="6">
        <v>1105.44</v>
      </c>
      <c r="F5" s="1" t="s">
        <v>15</v>
      </c>
      <c r="G5" s="7">
        <v>43679</v>
      </c>
      <c r="H5" s="8">
        <v>43466.083333333336</v>
      </c>
      <c r="I5" s="1" t="s">
        <v>20</v>
      </c>
      <c r="J5" s="1" t="s">
        <v>17</v>
      </c>
      <c r="K5" s="9" t="str">
        <f>HYPERLINK("https://my.zakupki.prom.ua/cabinet/purchases/state_plan/view/8503723")</f>
        <v>https://my.zakupki.prom.ua/cabinet/purchases/state_plan/view/8503723</v>
      </c>
    </row>
    <row r="6" spans="1:11" ht="25.5">
      <c r="A6" s="1" t="s">
        <v>21</v>
      </c>
      <c r="B6" s="3" t="s">
        <v>22</v>
      </c>
      <c r="C6" s="4"/>
      <c r="D6" s="5" t="s">
        <v>14</v>
      </c>
      <c r="E6" s="6">
        <v>470</v>
      </c>
      <c r="F6" s="1" t="s">
        <v>15</v>
      </c>
      <c r="G6" s="7">
        <v>43679</v>
      </c>
      <c r="H6" s="8">
        <v>43466.083333333336</v>
      </c>
      <c r="I6" s="1" t="s">
        <v>23</v>
      </c>
      <c r="J6" s="1" t="s">
        <v>17</v>
      </c>
      <c r="K6" s="9" t="str">
        <f>HYPERLINK("https://my.zakupki.prom.ua/cabinet/purchases/state_plan/view/8503724")</f>
        <v>https://my.zakupki.prom.ua/cabinet/purchases/state_plan/view/8503724</v>
      </c>
    </row>
    <row r="7" spans="1:11" ht="76.5">
      <c r="A7" s="1" t="s">
        <v>24</v>
      </c>
      <c r="B7" s="3" t="s">
        <v>25</v>
      </c>
      <c r="C7" s="4"/>
      <c r="D7" s="5" t="s">
        <v>14</v>
      </c>
      <c r="E7" s="6">
        <v>6039.86</v>
      </c>
      <c r="F7" s="1" t="s">
        <v>15</v>
      </c>
      <c r="G7" s="7">
        <v>43679</v>
      </c>
      <c r="H7" s="8">
        <v>43466.083333333336</v>
      </c>
      <c r="I7" s="1" t="s">
        <v>26</v>
      </c>
      <c r="J7" s="1" t="s">
        <v>17</v>
      </c>
      <c r="K7" s="9" t="str">
        <f>HYPERLINK("https://my.zakupki.prom.ua/cabinet/purchases/state_plan/view/8503725")</f>
        <v>https://my.zakupki.prom.ua/cabinet/purchases/state_plan/view/8503725</v>
      </c>
    </row>
    <row r="8" spans="1:11" ht="38.25">
      <c r="A8" s="1" t="s">
        <v>27</v>
      </c>
      <c r="B8" s="3" t="s">
        <v>28</v>
      </c>
      <c r="C8" s="4"/>
      <c r="D8" s="5" t="s">
        <v>14</v>
      </c>
      <c r="E8" s="6">
        <v>10198.92</v>
      </c>
      <c r="F8" s="1" t="s">
        <v>15</v>
      </c>
      <c r="G8" s="7">
        <v>43679</v>
      </c>
      <c r="H8" s="8">
        <v>43466.083333333336</v>
      </c>
      <c r="I8" s="1" t="s">
        <v>29</v>
      </c>
      <c r="J8" s="1" t="s">
        <v>17</v>
      </c>
      <c r="K8" s="9" t="str">
        <f>HYPERLINK("https://my.zakupki.prom.ua/cabinet/purchases/state_plan/view/8503722")</f>
        <v>https://my.zakupki.prom.ua/cabinet/purchases/state_plan/view/8503722</v>
      </c>
    </row>
    <row r="9" spans="1:11" ht="38.25">
      <c r="A9" s="1" t="s">
        <v>30</v>
      </c>
      <c r="B9" s="3" t="s">
        <v>31</v>
      </c>
      <c r="C9" s="4"/>
      <c r="D9" s="5" t="s">
        <v>14</v>
      </c>
      <c r="E9" s="6">
        <v>498</v>
      </c>
      <c r="F9" s="1" t="s">
        <v>15</v>
      </c>
      <c r="G9" s="7">
        <v>43679</v>
      </c>
      <c r="H9" s="8">
        <v>43466.083333333336</v>
      </c>
      <c r="I9" s="1" t="s">
        <v>32</v>
      </c>
      <c r="J9" s="1" t="s">
        <v>17</v>
      </c>
      <c r="K9" s="9" t="str">
        <f>HYPERLINK("https://my.zakupki.prom.ua/cabinet/purchases/state_plan/view/8503726")</f>
        <v>https://my.zakupki.prom.ua/cabinet/purchases/state_plan/view/8503726</v>
      </c>
    </row>
    <row r="10" spans="1:11" ht="12.75">
      <c r="A10" s="1" t="s">
        <v>33</v>
      </c>
      <c r="B10" s="3" t="s">
        <v>34</v>
      </c>
      <c r="C10" s="4"/>
      <c r="D10" s="5" t="s">
        <v>14</v>
      </c>
      <c r="E10" s="6">
        <v>11000</v>
      </c>
      <c r="F10" s="1" t="s">
        <v>15</v>
      </c>
      <c r="G10" s="7">
        <v>43678</v>
      </c>
      <c r="H10" s="8">
        <v>43678.125</v>
      </c>
      <c r="I10" s="1" t="s">
        <v>35</v>
      </c>
      <c r="J10" s="1" t="s">
        <v>36</v>
      </c>
      <c r="K10" s="9" t="str">
        <f>HYPERLINK("https://my.zakupki.prom.ua/cabinet/purchases/state_plan/view/8497661")</f>
        <v>https://my.zakupki.prom.ua/cabinet/purchases/state_plan/view/8497661</v>
      </c>
    </row>
    <row r="11" spans="1:11" ht="12.75">
      <c r="A11" s="1" t="s">
        <v>37</v>
      </c>
      <c r="B11" s="3" t="s">
        <v>38</v>
      </c>
      <c r="C11" s="4"/>
      <c r="D11" s="5" t="s">
        <v>14</v>
      </c>
      <c r="E11" s="6">
        <v>4205.67</v>
      </c>
      <c r="F11" s="1" t="s">
        <v>15</v>
      </c>
      <c r="G11" s="7">
        <v>43651</v>
      </c>
      <c r="H11" s="8">
        <v>43466.083333333336</v>
      </c>
      <c r="I11" s="1" t="s">
        <v>39</v>
      </c>
      <c r="J11" s="1" t="s">
        <v>40</v>
      </c>
      <c r="K11" s="9" t="str">
        <f>HYPERLINK("https://my.zakupki.prom.ua/cabinet/purchases/state_plan/view/8327469")</f>
        <v>https://my.zakupki.prom.ua/cabinet/purchases/state_plan/view/8327469</v>
      </c>
    </row>
    <row r="12" spans="1:11" ht="38.25">
      <c r="A12" s="1" t="s">
        <v>41</v>
      </c>
      <c r="B12" s="3" t="s">
        <v>42</v>
      </c>
      <c r="C12" s="4"/>
      <c r="D12" s="5" t="s">
        <v>14</v>
      </c>
      <c r="E12" s="6">
        <v>1414.9</v>
      </c>
      <c r="F12" s="1" t="s">
        <v>15</v>
      </c>
      <c r="G12" s="7">
        <v>43651</v>
      </c>
      <c r="H12" s="8">
        <v>43466.083333333336</v>
      </c>
      <c r="I12" s="1" t="s">
        <v>43</v>
      </c>
      <c r="J12" s="1" t="s">
        <v>40</v>
      </c>
      <c r="K12" s="9" t="str">
        <f>HYPERLINK("https://my.zakupki.prom.ua/cabinet/purchases/state_plan/view/8327468")</f>
        <v>https://my.zakupki.prom.ua/cabinet/purchases/state_plan/view/8327468</v>
      </c>
    </row>
    <row r="13" spans="1:11" ht="38.25">
      <c r="A13" s="1" t="s">
        <v>44</v>
      </c>
      <c r="B13" s="3" t="s">
        <v>45</v>
      </c>
      <c r="C13" s="4"/>
      <c r="D13" s="5" t="s">
        <v>14</v>
      </c>
      <c r="E13" s="6">
        <v>6439.88</v>
      </c>
      <c r="F13" s="1" t="s">
        <v>15</v>
      </c>
      <c r="G13" s="7">
        <v>43649</v>
      </c>
      <c r="H13" s="8">
        <v>43466.083333333336</v>
      </c>
      <c r="I13" s="1" t="s">
        <v>46</v>
      </c>
      <c r="J13" s="1" t="s">
        <v>40</v>
      </c>
      <c r="K13" s="9" t="str">
        <f>HYPERLINK("https://my.zakupki.prom.ua/cabinet/purchases/state_plan/view/8310434")</f>
        <v>https://my.zakupki.prom.ua/cabinet/purchases/state_plan/view/8310434</v>
      </c>
    </row>
    <row r="14" spans="1:11" ht="12.75">
      <c r="A14" s="1" t="s">
        <v>47</v>
      </c>
      <c r="B14" s="3" t="s">
        <v>38</v>
      </c>
      <c r="C14" s="4"/>
      <c r="D14" s="5" t="s">
        <v>14</v>
      </c>
      <c r="E14" s="6">
        <v>4937.52</v>
      </c>
      <c r="F14" s="1" t="s">
        <v>15</v>
      </c>
      <c r="G14" s="7">
        <v>43649</v>
      </c>
      <c r="H14" s="8">
        <v>43466.083333333336</v>
      </c>
      <c r="I14" s="1" t="s">
        <v>39</v>
      </c>
      <c r="J14" s="1" t="s">
        <v>40</v>
      </c>
      <c r="K14" s="9" t="str">
        <f>HYPERLINK("https://my.zakupki.prom.ua/cabinet/purchases/state_plan/view/8310435")</f>
        <v>https://my.zakupki.prom.ua/cabinet/purchases/state_plan/view/8310435</v>
      </c>
    </row>
    <row r="15" spans="1:11" ht="12.75">
      <c r="A15" s="1" t="s">
        <v>48</v>
      </c>
      <c r="B15" s="3" t="s">
        <v>49</v>
      </c>
      <c r="C15" s="4"/>
      <c r="D15" s="5" t="s">
        <v>14</v>
      </c>
      <c r="E15" s="6">
        <v>90</v>
      </c>
      <c r="F15" s="1" t="s">
        <v>15</v>
      </c>
      <c r="G15" s="7">
        <v>43621</v>
      </c>
      <c r="H15" s="8">
        <v>43466.083333333336</v>
      </c>
      <c r="I15" s="1" t="s">
        <v>50</v>
      </c>
      <c r="J15" s="1" t="s">
        <v>40</v>
      </c>
      <c r="K15" s="9" t="str">
        <f>HYPERLINK("https://my.zakupki.prom.ua/cabinet/purchases/state_plan/view/8127040")</f>
        <v>https://my.zakupki.prom.ua/cabinet/purchases/state_plan/view/8127040</v>
      </c>
    </row>
    <row r="16" spans="1:11" ht="12.75">
      <c r="A16" s="1" t="s">
        <v>51</v>
      </c>
      <c r="B16" s="3" t="s">
        <v>52</v>
      </c>
      <c r="C16" s="4"/>
      <c r="D16" s="5" t="s">
        <v>14</v>
      </c>
      <c r="E16" s="6">
        <v>140</v>
      </c>
      <c r="F16" s="1" t="s">
        <v>15</v>
      </c>
      <c r="G16" s="7">
        <v>43621</v>
      </c>
      <c r="H16" s="8">
        <v>43466.083333333336</v>
      </c>
      <c r="I16" s="1" t="s">
        <v>53</v>
      </c>
      <c r="J16" s="1" t="s">
        <v>40</v>
      </c>
      <c r="K16" s="9" t="str">
        <f>HYPERLINK("https://my.zakupki.prom.ua/cabinet/purchases/state_plan/view/8127042")</f>
        <v>https://my.zakupki.prom.ua/cabinet/purchases/state_plan/view/8127042</v>
      </c>
    </row>
    <row r="17" spans="1:11" ht="12.75">
      <c r="A17" s="1" t="s">
        <v>54</v>
      </c>
      <c r="B17" s="3" t="s">
        <v>55</v>
      </c>
      <c r="C17" s="4"/>
      <c r="D17" s="5" t="s">
        <v>14</v>
      </c>
      <c r="E17" s="6">
        <v>1590</v>
      </c>
      <c r="F17" s="1" t="s">
        <v>15</v>
      </c>
      <c r="G17" s="7">
        <v>43621</v>
      </c>
      <c r="H17" s="8">
        <v>43466.083333333336</v>
      </c>
      <c r="I17" s="1" t="s">
        <v>56</v>
      </c>
      <c r="J17" s="1" t="s">
        <v>40</v>
      </c>
      <c r="K17" s="9" t="str">
        <f>HYPERLINK("https://my.zakupki.prom.ua/cabinet/purchases/state_plan/view/8127044")</f>
        <v>https://my.zakupki.prom.ua/cabinet/purchases/state_plan/view/8127044</v>
      </c>
    </row>
    <row r="18" spans="1:11" ht="25.5">
      <c r="A18" s="1" t="s">
        <v>57</v>
      </c>
      <c r="B18" s="3" t="s">
        <v>58</v>
      </c>
      <c r="C18" s="4"/>
      <c r="D18" s="5" t="s">
        <v>14</v>
      </c>
      <c r="E18" s="6">
        <v>682.5</v>
      </c>
      <c r="F18" s="1" t="s">
        <v>15</v>
      </c>
      <c r="G18" s="7">
        <v>43621</v>
      </c>
      <c r="H18" s="8">
        <v>43466.083333333336</v>
      </c>
      <c r="I18" s="1" t="s">
        <v>43</v>
      </c>
      <c r="J18" s="1" t="s">
        <v>40</v>
      </c>
      <c r="K18" s="9" t="str">
        <f>HYPERLINK("https://my.zakupki.prom.ua/cabinet/purchases/state_plan/view/8127043")</f>
        <v>https://my.zakupki.prom.ua/cabinet/purchases/state_plan/view/8127043</v>
      </c>
    </row>
    <row r="19" spans="1:11" ht="12.75">
      <c r="A19" s="1" t="s">
        <v>59</v>
      </c>
      <c r="B19" s="3" t="s">
        <v>60</v>
      </c>
      <c r="C19" s="4"/>
      <c r="D19" s="5" t="s">
        <v>14</v>
      </c>
      <c r="E19" s="6">
        <v>90</v>
      </c>
      <c r="F19" s="1" t="s">
        <v>15</v>
      </c>
      <c r="G19" s="7">
        <v>43621</v>
      </c>
      <c r="H19" s="8">
        <v>43466.083333333336</v>
      </c>
      <c r="I19" s="1" t="s">
        <v>61</v>
      </c>
      <c r="J19" s="1" t="s">
        <v>40</v>
      </c>
      <c r="K19" s="9" t="str">
        <f>HYPERLINK("https://my.zakupki.prom.ua/cabinet/purchases/state_plan/view/8127041")</f>
        <v>https://my.zakupki.prom.ua/cabinet/purchases/state_plan/view/8127041</v>
      </c>
    </row>
    <row r="20" spans="1:11" ht="12.75">
      <c r="A20" s="1" t="s">
        <v>62</v>
      </c>
      <c r="B20" s="3" t="s">
        <v>38</v>
      </c>
      <c r="C20" s="4"/>
      <c r="D20" s="5" t="s">
        <v>14</v>
      </c>
      <c r="E20" s="6">
        <v>4149.39</v>
      </c>
      <c r="F20" s="1" t="s">
        <v>15</v>
      </c>
      <c r="G20" s="7">
        <v>43621</v>
      </c>
      <c r="H20" s="8">
        <v>43466.083333333336</v>
      </c>
      <c r="I20" s="1" t="s">
        <v>39</v>
      </c>
      <c r="J20" s="1" t="s">
        <v>40</v>
      </c>
      <c r="K20" s="9" t="str">
        <f>HYPERLINK("https://my.zakupki.prom.ua/cabinet/purchases/state_plan/view/8127045")</f>
        <v>https://my.zakupki.prom.ua/cabinet/purchases/state_plan/view/8127045</v>
      </c>
    </row>
    <row r="21" spans="1:11" ht="38.25">
      <c r="A21" s="1" t="s">
        <v>63</v>
      </c>
      <c r="B21" s="3" t="s">
        <v>64</v>
      </c>
      <c r="C21" s="4"/>
      <c r="D21" s="5" t="s">
        <v>14</v>
      </c>
      <c r="E21" s="6">
        <v>7560</v>
      </c>
      <c r="F21" s="1" t="s">
        <v>15</v>
      </c>
      <c r="G21" s="7">
        <v>43606</v>
      </c>
      <c r="H21" s="8">
        <v>43466.083333333336</v>
      </c>
      <c r="I21" s="1" t="s">
        <v>65</v>
      </c>
      <c r="J21" s="1" t="s">
        <v>17</v>
      </c>
      <c r="K21" s="9" t="str">
        <f>HYPERLINK("https://my.zakupki.prom.ua/cabinet/purchases/state_plan/view/8016772")</f>
        <v>https://my.zakupki.prom.ua/cabinet/purchases/state_plan/view/8016772</v>
      </c>
    </row>
    <row r="22" spans="1:11" ht="38.25">
      <c r="A22" s="1" t="s">
        <v>66</v>
      </c>
      <c r="B22" s="3" t="s">
        <v>45</v>
      </c>
      <c r="C22" s="4"/>
      <c r="D22" s="5" t="s">
        <v>14</v>
      </c>
      <c r="E22" s="6">
        <v>7228.3</v>
      </c>
      <c r="F22" s="1" t="s">
        <v>15</v>
      </c>
      <c r="G22" s="7">
        <v>43606</v>
      </c>
      <c r="H22" s="8">
        <v>43466.083333333336</v>
      </c>
      <c r="I22" s="1" t="s">
        <v>46</v>
      </c>
      <c r="J22" s="1" t="s">
        <v>40</v>
      </c>
      <c r="K22" s="9" t="str">
        <f>HYPERLINK("https://my.zakupki.prom.ua/cabinet/purchases/state_plan/view/8016775")</f>
        <v>https://my.zakupki.prom.ua/cabinet/purchases/state_plan/view/8016775</v>
      </c>
    </row>
    <row r="23" spans="1:11" ht="38.25">
      <c r="A23" s="1" t="s">
        <v>67</v>
      </c>
      <c r="B23" s="3" t="s">
        <v>68</v>
      </c>
      <c r="C23" s="4"/>
      <c r="D23" s="5" t="s">
        <v>14</v>
      </c>
      <c r="E23" s="6">
        <v>900</v>
      </c>
      <c r="F23" s="1" t="s">
        <v>15</v>
      </c>
      <c r="G23" s="7">
        <v>43606</v>
      </c>
      <c r="H23" s="8">
        <v>43466.083333333336</v>
      </c>
      <c r="I23" s="1" t="s">
        <v>65</v>
      </c>
      <c r="J23" s="1" t="s">
        <v>17</v>
      </c>
      <c r="K23" s="9" t="str">
        <f>HYPERLINK("https://my.zakupki.prom.ua/cabinet/purchases/state_plan/view/8016771")</f>
        <v>https://my.zakupki.prom.ua/cabinet/purchases/state_plan/view/8016771</v>
      </c>
    </row>
    <row r="24" spans="1:11" ht="38.25">
      <c r="A24" s="1" t="s">
        <v>69</v>
      </c>
      <c r="B24" s="3" t="s">
        <v>28</v>
      </c>
      <c r="C24" s="4"/>
      <c r="D24" s="5" t="s">
        <v>14</v>
      </c>
      <c r="E24" s="6">
        <v>4920</v>
      </c>
      <c r="F24" s="1" t="s">
        <v>15</v>
      </c>
      <c r="G24" s="7">
        <v>43606</v>
      </c>
      <c r="H24" s="8">
        <v>43466.083333333336</v>
      </c>
      <c r="I24" s="1" t="s">
        <v>29</v>
      </c>
      <c r="J24" s="1" t="s">
        <v>17</v>
      </c>
      <c r="K24" s="9" t="str">
        <f>HYPERLINK("https://my.zakupki.prom.ua/cabinet/purchases/state_plan/view/8016774")</f>
        <v>https://my.zakupki.prom.ua/cabinet/purchases/state_plan/view/8016774</v>
      </c>
    </row>
    <row r="25" spans="1:11" ht="12.75">
      <c r="A25" s="1" t="s">
        <v>70</v>
      </c>
      <c r="B25" s="3" t="s">
        <v>38</v>
      </c>
      <c r="C25" s="4"/>
      <c r="D25" s="5" t="s">
        <v>14</v>
      </c>
      <c r="E25" s="6">
        <v>4406.7</v>
      </c>
      <c r="F25" s="1" t="s">
        <v>15</v>
      </c>
      <c r="G25" s="7">
        <v>43606</v>
      </c>
      <c r="H25" s="8">
        <v>43466.083333333336</v>
      </c>
      <c r="I25" s="1" t="s">
        <v>39</v>
      </c>
      <c r="J25" s="1" t="s">
        <v>40</v>
      </c>
      <c r="K25" s="9" t="str">
        <f>HYPERLINK("https://my.zakupki.prom.ua/cabinet/purchases/state_plan/view/8016777")</f>
        <v>https://my.zakupki.prom.ua/cabinet/purchases/state_plan/view/8016777</v>
      </c>
    </row>
    <row r="26" spans="1:11" ht="12.75">
      <c r="A26" s="1" t="s">
        <v>71</v>
      </c>
      <c r="B26" s="3" t="s">
        <v>72</v>
      </c>
      <c r="C26" s="4"/>
      <c r="D26" s="5" t="s">
        <v>14</v>
      </c>
      <c r="E26" s="6">
        <v>4175</v>
      </c>
      <c r="F26" s="1" t="s">
        <v>15</v>
      </c>
      <c r="G26" s="7">
        <v>43606</v>
      </c>
      <c r="H26" s="8">
        <v>43466.083333333336</v>
      </c>
      <c r="I26" s="1" t="s">
        <v>73</v>
      </c>
      <c r="J26" s="1" t="s">
        <v>40</v>
      </c>
      <c r="K26" s="9" t="str">
        <f>HYPERLINK("https://my.zakupki.prom.ua/cabinet/purchases/state_plan/view/8016776")</f>
        <v>https://my.zakupki.prom.ua/cabinet/purchases/state_plan/view/8016776</v>
      </c>
    </row>
    <row r="27" spans="1:11" ht="25.5">
      <c r="A27" s="1" t="s">
        <v>74</v>
      </c>
      <c r="B27" s="3" t="s">
        <v>75</v>
      </c>
      <c r="C27" s="4"/>
      <c r="D27" s="5" t="s">
        <v>14</v>
      </c>
      <c r="E27" s="6">
        <v>2895</v>
      </c>
      <c r="F27" s="1" t="s">
        <v>15</v>
      </c>
      <c r="G27" s="7">
        <v>43606</v>
      </c>
      <c r="H27" s="8">
        <v>43586.125</v>
      </c>
      <c r="I27" s="1" t="s">
        <v>76</v>
      </c>
      <c r="J27" s="1" t="s">
        <v>40</v>
      </c>
      <c r="K27" s="9" t="str">
        <f>HYPERLINK("https://my.zakupki.prom.ua/cabinet/purchases/state_plan/view/8016778")</f>
        <v>https://my.zakupki.prom.ua/cabinet/purchases/state_plan/view/8016778</v>
      </c>
    </row>
    <row r="28" spans="1:11" ht="12.75">
      <c r="A28" s="1" t="s">
        <v>77</v>
      </c>
      <c r="B28" s="3" t="s">
        <v>78</v>
      </c>
      <c r="C28" s="4"/>
      <c r="D28" s="5" t="s">
        <v>14</v>
      </c>
      <c r="E28" s="6">
        <v>375</v>
      </c>
      <c r="F28" s="1" t="s">
        <v>15</v>
      </c>
      <c r="G28" s="7">
        <v>43606</v>
      </c>
      <c r="H28" s="8">
        <v>43466.083333333336</v>
      </c>
      <c r="I28" s="1" t="s">
        <v>79</v>
      </c>
      <c r="J28" s="1" t="s">
        <v>80</v>
      </c>
      <c r="K28" s="9" t="str">
        <f>HYPERLINK("https://my.zakupki.prom.ua/cabinet/purchases/state_plan/view/8016773")</f>
        <v>https://my.zakupki.prom.ua/cabinet/purchases/state_plan/view/8016773</v>
      </c>
    </row>
    <row r="29" spans="1:11" ht="25.5">
      <c r="A29" s="1" t="s">
        <v>81</v>
      </c>
      <c r="B29" s="3" t="s">
        <v>82</v>
      </c>
      <c r="C29" s="4"/>
      <c r="D29" s="5" t="s">
        <v>14</v>
      </c>
      <c r="E29" s="6">
        <v>518.5</v>
      </c>
      <c r="F29" s="1" t="s">
        <v>15</v>
      </c>
      <c r="G29" s="7">
        <v>43578</v>
      </c>
      <c r="H29" s="8">
        <v>43556.125</v>
      </c>
      <c r="I29" s="1" t="s">
        <v>83</v>
      </c>
      <c r="J29" s="1" t="s">
        <v>84</v>
      </c>
      <c r="K29" s="9" t="str">
        <f>HYPERLINK("https://my.zakupki.prom.ua/cabinet/purchases/state_plan/view/7851732")</f>
        <v>https://my.zakupki.prom.ua/cabinet/purchases/state_plan/view/7851732</v>
      </c>
    </row>
    <row r="30" spans="1:11" ht="12.75">
      <c r="A30" s="1" t="s">
        <v>85</v>
      </c>
      <c r="B30" s="3" t="s">
        <v>86</v>
      </c>
      <c r="C30" s="4"/>
      <c r="D30" s="5" t="s">
        <v>14</v>
      </c>
      <c r="E30" s="6">
        <v>190</v>
      </c>
      <c r="F30" s="1" t="s">
        <v>15</v>
      </c>
      <c r="G30" s="7">
        <v>43578</v>
      </c>
      <c r="H30" s="8">
        <v>43556.125</v>
      </c>
      <c r="I30" s="1" t="s">
        <v>87</v>
      </c>
      <c r="J30" s="1" t="s">
        <v>84</v>
      </c>
      <c r="K30" s="9" t="str">
        <f>HYPERLINK("https://my.zakupki.prom.ua/cabinet/purchases/state_plan/view/7851733")</f>
        <v>https://my.zakupki.prom.ua/cabinet/purchases/state_plan/view/7851733</v>
      </c>
    </row>
    <row r="31" spans="1:11" ht="25.5">
      <c r="A31" s="1" t="s">
        <v>88</v>
      </c>
      <c r="B31" s="3" t="s">
        <v>89</v>
      </c>
      <c r="C31" s="4"/>
      <c r="D31" s="5" t="s">
        <v>14</v>
      </c>
      <c r="E31" s="6">
        <v>2760</v>
      </c>
      <c r="F31" s="1" t="s">
        <v>15</v>
      </c>
      <c r="G31" s="7">
        <v>43489</v>
      </c>
      <c r="H31" s="8">
        <v>43466.083333333336</v>
      </c>
      <c r="I31" s="1" t="s">
        <v>90</v>
      </c>
      <c r="J31" s="1" t="s">
        <v>17</v>
      </c>
      <c r="K31" s="9" t="str">
        <f>HYPERLINK("https://my.zakupki.prom.ua/cabinet/purchases/state_plan/view/6942623")</f>
        <v>https://my.zakupki.prom.ua/cabinet/purchases/state_plan/view/6942623</v>
      </c>
    </row>
    <row r="32" spans="1:11" ht="12.75">
      <c r="A32" s="1" t="s">
        <v>91</v>
      </c>
      <c r="B32" s="3" t="s">
        <v>92</v>
      </c>
      <c r="C32" s="4"/>
      <c r="D32" s="5" t="s">
        <v>14</v>
      </c>
      <c r="E32" s="6">
        <v>2280</v>
      </c>
      <c r="F32" s="1" t="s">
        <v>15</v>
      </c>
      <c r="G32" s="7">
        <v>43489</v>
      </c>
      <c r="H32" s="8">
        <v>43466.083333333336</v>
      </c>
      <c r="I32" s="1" t="s">
        <v>93</v>
      </c>
      <c r="J32" s="1" t="s">
        <v>17</v>
      </c>
      <c r="K32" s="9" t="str">
        <f>HYPERLINK("https://my.zakupki.prom.ua/cabinet/purchases/state_plan/view/6942630")</f>
        <v>https://my.zakupki.prom.ua/cabinet/purchases/state_plan/view/6942630</v>
      </c>
    </row>
    <row r="33" spans="1:11" ht="25.5">
      <c r="A33" s="1" t="s">
        <v>94</v>
      </c>
      <c r="B33" s="3" t="s">
        <v>95</v>
      </c>
      <c r="C33" s="4"/>
      <c r="D33" s="5" t="s">
        <v>14</v>
      </c>
      <c r="E33" s="6">
        <v>3939</v>
      </c>
      <c r="F33" s="1" t="s">
        <v>15</v>
      </c>
      <c r="G33" s="7">
        <v>43489</v>
      </c>
      <c r="H33" s="8">
        <v>43466.083333333336</v>
      </c>
      <c r="I33" s="1" t="s">
        <v>96</v>
      </c>
      <c r="J33" s="1" t="s">
        <v>97</v>
      </c>
      <c r="K33" s="9" t="str">
        <f>HYPERLINK("https://my.zakupki.prom.ua/cabinet/purchases/state_plan/view/6942618")</f>
        <v>https://my.zakupki.prom.ua/cabinet/purchases/state_plan/view/6942618</v>
      </c>
    </row>
    <row r="34" spans="1:11" ht="25.5">
      <c r="A34" s="1" t="s">
        <v>98</v>
      </c>
      <c r="B34" s="3" t="s">
        <v>99</v>
      </c>
      <c r="C34" s="4"/>
      <c r="D34" s="5" t="s">
        <v>14</v>
      </c>
      <c r="E34" s="6">
        <v>1500</v>
      </c>
      <c r="F34" s="1" t="s">
        <v>15</v>
      </c>
      <c r="G34" s="7">
        <v>43489</v>
      </c>
      <c r="H34" s="8">
        <v>43466.083333333336</v>
      </c>
      <c r="I34" s="1" t="s">
        <v>100</v>
      </c>
      <c r="J34" s="1" t="s">
        <v>101</v>
      </c>
      <c r="K34" s="9" t="str">
        <f>HYPERLINK("https://my.zakupki.prom.ua/cabinet/purchases/state_plan/view/6942637")</f>
        <v>https://my.zakupki.prom.ua/cabinet/purchases/state_plan/view/6942637</v>
      </c>
    </row>
    <row r="35" spans="1:11" ht="12.75">
      <c r="A35" s="1" t="s">
        <v>102</v>
      </c>
      <c r="B35" s="3" t="s">
        <v>38</v>
      </c>
      <c r="C35" s="4"/>
      <c r="D35" s="5" t="s">
        <v>14</v>
      </c>
      <c r="E35" s="6">
        <v>9660</v>
      </c>
      <c r="F35" s="1" t="s">
        <v>15</v>
      </c>
      <c r="G35" s="7">
        <v>43489</v>
      </c>
      <c r="H35" s="8">
        <v>43466.083333333336</v>
      </c>
      <c r="I35" s="1" t="s">
        <v>39</v>
      </c>
      <c r="J35" s="1" t="s">
        <v>40</v>
      </c>
      <c r="K35" s="9" t="str">
        <f>HYPERLINK("https://my.zakupki.prom.ua/cabinet/purchases/state_plan/view/6942636")</f>
        <v>https://my.zakupki.prom.ua/cabinet/purchases/state_plan/view/6942636</v>
      </c>
    </row>
    <row r="36" spans="1:11" ht="38.25">
      <c r="A36" s="1" t="s">
        <v>103</v>
      </c>
      <c r="B36" s="3" t="s">
        <v>45</v>
      </c>
      <c r="C36" s="4"/>
      <c r="D36" s="5" t="s">
        <v>14</v>
      </c>
      <c r="E36" s="6">
        <v>7895</v>
      </c>
      <c r="F36" s="1" t="s">
        <v>15</v>
      </c>
      <c r="G36" s="7">
        <v>43489</v>
      </c>
      <c r="H36" s="8">
        <v>43466.083333333336</v>
      </c>
      <c r="I36" s="1" t="s">
        <v>46</v>
      </c>
      <c r="J36" s="1" t="s">
        <v>40</v>
      </c>
      <c r="K36" s="9" t="str">
        <f>HYPERLINK("https://my.zakupki.prom.ua/cabinet/purchases/state_plan/view/6942632")</f>
        <v>https://my.zakupki.prom.ua/cabinet/purchases/state_plan/view/6942632</v>
      </c>
    </row>
    <row r="37" spans="1:11" ht="38.25">
      <c r="A37" s="1" t="s">
        <v>104</v>
      </c>
      <c r="B37" s="3" t="s">
        <v>64</v>
      </c>
      <c r="C37" s="4"/>
      <c r="D37" s="5" t="s">
        <v>14</v>
      </c>
      <c r="E37" s="6">
        <v>3300</v>
      </c>
      <c r="F37" s="1" t="s">
        <v>15</v>
      </c>
      <c r="G37" s="7">
        <v>43489</v>
      </c>
      <c r="H37" s="8">
        <v>43466.083333333336</v>
      </c>
      <c r="I37" s="1" t="s">
        <v>65</v>
      </c>
      <c r="J37" s="1" t="s">
        <v>17</v>
      </c>
      <c r="K37" s="9" t="str">
        <f>HYPERLINK("https://my.zakupki.prom.ua/cabinet/purchases/state_plan/view/6942620")</f>
        <v>https://my.zakupki.prom.ua/cabinet/purchases/state_plan/view/6942620</v>
      </c>
    </row>
    <row r="38" spans="1:11" ht="12.75">
      <c r="A38" s="1" t="s">
        <v>105</v>
      </c>
      <c r="B38" s="3" t="s">
        <v>106</v>
      </c>
      <c r="C38" s="4"/>
      <c r="D38" s="5" t="s">
        <v>14</v>
      </c>
      <c r="E38" s="6">
        <v>300</v>
      </c>
      <c r="F38" s="1" t="s">
        <v>15</v>
      </c>
      <c r="G38" s="7">
        <v>43489</v>
      </c>
      <c r="H38" s="8">
        <v>43466.083333333336</v>
      </c>
      <c r="I38" s="1" t="s">
        <v>107</v>
      </c>
      <c r="J38" s="1" t="s">
        <v>108</v>
      </c>
      <c r="K38" s="9" t="str">
        <f>HYPERLINK("https://my.zakupki.prom.ua/cabinet/purchases/state_plan/view/6942626")</f>
        <v>https://my.zakupki.prom.ua/cabinet/purchases/state_plan/view/6942626</v>
      </c>
    </row>
    <row r="39" spans="1:11" ht="12.75">
      <c r="A39" s="1" t="s">
        <v>109</v>
      </c>
      <c r="B39" s="3" t="s">
        <v>55</v>
      </c>
      <c r="C39" s="4"/>
      <c r="D39" s="5" t="s">
        <v>14</v>
      </c>
      <c r="E39" s="6">
        <v>1460</v>
      </c>
      <c r="F39" s="1" t="s">
        <v>15</v>
      </c>
      <c r="G39" s="7">
        <v>43489</v>
      </c>
      <c r="H39" s="8">
        <v>43466.083333333336</v>
      </c>
      <c r="I39" s="1" t="s">
        <v>56</v>
      </c>
      <c r="J39" s="1" t="s">
        <v>40</v>
      </c>
      <c r="K39" s="9" t="str">
        <f>HYPERLINK("https://my.zakupki.prom.ua/cabinet/purchases/state_plan/view/6942634")</f>
        <v>https://my.zakupki.prom.ua/cabinet/purchases/state_plan/view/6942634</v>
      </c>
    </row>
    <row r="40" spans="1:11" ht="12.75">
      <c r="A40" s="1" t="s">
        <v>110</v>
      </c>
      <c r="B40" s="3" t="s">
        <v>78</v>
      </c>
      <c r="C40" s="4"/>
      <c r="D40" s="5" t="s">
        <v>14</v>
      </c>
      <c r="E40" s="6">
        <v>375</v>
      </c>
      <c r="F40" s="1" t="s">
        <v>15</v>
      </c>
      <c r="G40" s="7">
        <v>43489</v>
      </c>
      <c r="H40" s="8">
        <v>43466.083333333336</v>
      </c>
      <c r="I40" s="1" t="s">
        <v>79</v>
      </c>
      <c r="J40" s="1" t="s">
        <v>17</v>
      </c>
      <c r="K40" s="9" t="str">
        <f>HYPERLINK("https://my.zakupki.prom.ua/cabinet/purchases/state_plan/view/6942624")</f>
        <v>https://my.zakupki.prom.ua/cabinet/purchases/state_plan/view/6942624</v>
      </c>
    </row>
    <row r="41" spans="1:11" ht="38.25">
      <c r="A41" s="1" t="s">
        <v>111</v>
      </c>
      <c r="B41" s="3" t="s">
        <v>112</v>
      </c>
      <c r="C41" s="4"/>
      <c r="D41" s="5" t="s">
        <v>14</v>
      </c>
      <c r="E41" s="6">
        <v>875</v>
      </c>
      <c r="F41" s="1" t="s">
        <v>15</v>
      </c>
      <c r="G41" s="7">
        <v>43489</v>
      </c>
      <c r="H41" s="8">
        <v>43466.083333333336</v>
      </c>
      <c r="I41" s="1" t="s">
        <v>43</v>
      </c>
      <c r="J41" s="1" t="s">
        <v>40</v>
      </c>
      <c r="K41" s="9" t="str">
        <f>HYPERLINK("https://my.zakupki.prom.ua/cabinet/purchases/state_plan/view/6942633")</f>
        <v>https://my.zakupki.prom.ua/cabinet/purchases/state_plan/view/6942633</v>
      </c>
    </row>
    <row r="42" spans="1:11" ht="25.5">
      <c r="A42" s="1" t="s">
        <v>113</v>
      </c>
      <c r="B42" s="3" t="s">
        <v>19</v>
      </c>
      <c r="C42" s="4"/>
      <c r="D42" s="5" t="s">
        <v>14</v>
      </c>
      <c r="E42" s="6">
        <v>6795</v>
      </c>
      <c r="F42" s="1" t="s">
        <v>15</v>
      </c>
      <c r="G42" s="7">
        <v>43489</v>
      </c>
      <c r="H42" s="8">
        <v>43466.083333333336</v>
      </c>
      <c r="I42" s="1" t="s">
        <v>20</v>
      </c>
      <c r="J42" s="1" t="s">
        <v>17</v>
      </c>
      <c r="K42" s="9" t="str">
        <f>HYPERLINK("https://my.zakupki.prom.ua/cabinet/purchases/state_plan/view/6942627")</f>
        <v>https://my.zakupki.prom.ua/cabinet/purchases/state_plan/view/6942627</v>
      </c>
    </row>
    <row r="43" spans="1:11" ht="89.25">
      <c r="A43" s="1" t="s">
        <v>114</v>
      </c>
      <c r="B43" s="3" t="s">
        <v>115</v>
      </c>
      <c r="C43" s="4"/>
      <c r="D43" s="5" t="s">
        <v>14</v>
      </c>
      <c r="E43" s="6">
        <v>6120</v>
      </c>
      <c r="F43" s="1" t="s">
        <v>15</v>
      </c>
      <c r="G43" s="7">
        <v>43489</v>
      </c>
      <c r="H43" s="8">
        <v>43466.083333333336</v>
      </c>
      <c r="I43" s="1" t="s">
        <v>65</v>
      </c>
      <c r="J43" s="1" t="s">
        <v>17</v>
      </c>
      <c r="K43" s="9" t="str">
        <f>HYPERLINK("https://my.zakupki.prom.ua/cabinet/purchases/state_plan/view/6942619")</f>
        <v>https://my.zakupki.prom.ua/cabinet/purchases/state_plan/view/6942619</v>
      </c>
    </row>
    <row r="44" spans="1:11" ht="12.75">
      <c r="A44" s="1" t="s">
        <v>116</v>
      </c>
      <c r="B44" s="3" t="s">
        <v>117</v>
      </c>
      <c r="C44" s="4"/>
      <c r="D44" s="5" t="s">
        <v>14</v>
      </c>
      <c r="E44" s="6">
        <v>11282</v>
      </c>
      <c r="F44" s="1" t="s">
        <v>15</v>
      </c>
      <c r="G44" s="7">
        <v>43489</v>
      </c>
      <c r="H44" s="8">
        <v>43466.083333333336</v>
      </c>
      <c r="I44" s="1" t="s">
        <v>118</v>
      </c>
      <c r="J44" s="1" t="s">
        <v>119</v>
      </c>
      <c r="K44" s="9" t="str">
        <f>HYPERLINK("https://my.zakupki.prom.ua/cabinet/purchases/state_plan/view/6942617")</f>
        <v>https://my.zakupki.prom.ua/cabinet/purchases/state_plan/view/6942617</v>
      </c>
    </row>
    <row r="45" spans="1:11" ht="12.75">
      <c r="A45" s="1" t="s">
        <v>120</v>
      </c>
      <c r="B45" s="3" t="s">
        <v>121</v>
      </c>
      <c r="C45" s="4"/>
      <c r="D45" s="5" t="s">
        <v>14</v>
      </c>
      <c r="E45" s="6">
        <v>5000</v>
      </c>
      <c r="F45" s="1" t="s">
        <v>15</v>
      </c>
      <c r="G45" s="7">
        <v>43489</v>
      </c>
      <c r="H45" s="8">
        <v>43466.083333333336</v>
      </c>
      <c r="I45" s="1" t="s">
        <v>122</v>
      </c>
      <c r="J45" s="1" t="s">
        <v>17</v>
      </c>
      <c r="K45" s="9" t="str">
        <f>HYPERLINK("https://my.zakupki.prom.ua/cabinet/purchases/state_plan/view/6942622")</f>
        <v>https://my.zakupki.prom.ua/cabinet/purchases/state_plan/view/6942622</v>
      </c>
    </row>
    <row r="46" spans="1:11" ht="12.75">
      <c r="A46" s="1" t="s">
        <v>123</v>
      </c>
      <c r="B46" s="3" t="s">
        <v>72</v>
      </c>
      <c r="C46" s="4"/>
      <c r="D46" s="5" t="s">
        <v>14</v>
      </c>
      <c r="E46" s="6">
        <v>1150</v>
      </c>
      <c r="F46" s="1" t="s">
        <v>15</v>
      </c>
      <c r="G46" s="7">
        <v>43489</v>
      </c>
      <c r="H46" s="8">
        <v>43466.083333333336</v>
      </c>
      <c r="I46" s="1" t="s">
        <v>73</v>
      </c>
      <c r="J46" s="1" t="s">
        <v>40</v>
      </c>
      <c r="K46" s="9" t="str">
        <f>HYPERLINK("https://my.zakupki.prom.ua/cabinet/purchases/state_plan/view/6942635")</f>
        <v>https://my.zakupki.prom.ua/cabinet/purchases/state_plan/view/6942635</v>
      </c>
    </row>
    <row r="47" spans="1:11" ht="25.5">
      <c r="A47" s="1" t="s">
        <v>124</v>
      </c>
      <c r="B47" s="3" t="s">
        <v>22</v>
      </c>
      <c r="C47" s="4"/>
      <c r="D47" s="5" t="s">
        <v>14</v>
      </c>
      <c r="E47" s="6">
        <v>400</v>
      </c>
      <c r="F47" s="1" t="s">
        <v>15</v>
      </c>
      <c r="G47" s="7">
        <v>43489</v>
      </c>
      <c r="H47" s="8">
        <v>43466.083333333336</v>
      </c>
      <c r="I47" s="1" t="s">
        <v>23</v>
      </c>
      <c r="J47" s="1" t="s">
        <v>17</v>
      </c>
      <c r="K47" s="9" t="str">
        <f>HYPERLINK("https://my.zakupki.prom.ua/cabinet/purchases/state_plan/view/6942628")</f>
        <v>https://my.zakupki.prom.ua/cabinet/purchases/state_plan/view/6942628</v>
      </c>
    </row>
    <row r="48" spans="1:11" ht="76.5">
      <c r="A48" s="1" t="s">
        <v>125</v>
      </c>
      <c r="B48" s="3" t="s">
        <v>25</v>
      </c>
      <c r="C48" s="4"/>
      <c r="D48" s="5" t="s">
        <v>14</v>
      </c>
      <c r="E48" s="6">
        <v>5500</v>
      </c>
      <c r="F48" s="1" t="s">
        <v>15</v>
      </c>
      <c r="G48" s="7">
        <v>43489</v>
      </c>
      <c r="H48" s="8">
        <v>43466.083333333336</v>
      </c>
      <c r="I48" s="1" t="s">
        <v>26</v>
      </c>
      <c r="J48" s="1" t="s">
        <v>17</v>
      </c>
      <c r="K48" s="9" t="str">
        <f>HYPERLINK("https://my.zakupki.prom.ua/cabinet/purchases/state_plan/view/6942629")</f>
        <v>https://my.zakupki.prom.ua/cabinet/purchases/state_plan/view/6942629</v>
      </c>
    </row>
    <row r="49" spans="1:11" ht="38.25">
      <c r="A49" s="1" t="s">
        <v>126</v>
      </c>
      <c r="B49" s="3" t="s">
        <v>127</v>
      </c>
      <c r="C49" s="4"/>
      <c r="D49" s="5" t="s">
        <v>14</v>
      </c>
      <c r="E49" s="6">
        <v>105309</v>
      </c>
      <c r="F49" s="1" t="s">
        <v>15</v>
      </c>
      <c r="G49" s="7">
        <v>43489</v>
      </c>
      <c r="H49" s="8">
        <v>43466.083333333336</v>
      </c>
      <c r="I49" s="1" t="s">
        <v>128</v>
      </c>
      <c r="J49" s="1" t="s">
        <v>129</v>
      </c>
      <c r="K49" s="9" t="str">
        <f>HYPERLINK("https://my.zakupki.prom.ua/cabinet/purchases/state_plan/view/6942616")</f>
        <v>https://my.zakupki.prom.ua/cabinet/purchases/state_plan/view/6942616</v>
      </c>
    </row>
    <row r="50" spans="1:11" ht="38.25">
      <c r="A50" s="1" t="s">
        <v>130</v>
      </c>
      <c r="B50" s="3" t="s">
        <v>31</v>
      </c>
      <c r="C50" s="4"/>
      <c r="D50" s="5" t="s">
        <v>14</v>
      </c>
      <c r="E50" s="6">
        <v>690</v>
      </c>
      <c r="F50" s="1" t="s">
        <v>15</v>
      </c>
      <c r="G50" s="7">
        <v>43489</v>
      </c>
      <c r="H50" s="8">
        <v>43466.083333333336</v>
      </c>
      <c r="I50" s="1" t="s">
        <v>32</v>
      </c>
      <c r="J50" s="1" t="s">
        <v>17</v>
      </c>
      <c r="K50" s="9" t="str">
        <f>HYPERLINK("https://my.zakupki.prom.ua/cabinet/purchases/state_plan/view/6942631")</f>
        <v>https://my.zakupki.prom.ua/cabinet/purchases/state_plan/view/6942631</v>
      </c>
    </row>
    <row r="51" spans="1:11" ht="38.25">
      <c r="A51" s="1" t="s">
        <v>131</v>
      </c>
      <c r="B51" s="3" t="s">
        <v>28</v>
      </c>
      <c r="C51" s="4"/>
      <c r="D51" s="5" t="s">
        <v>14</v>
      </c>
      <c r="E51" s="6">
        <v>3960</v>
      </c>
      <c r="F51" s="1" t="s">
        <v>15</v>
      </c>
      <c r="G51" s="7">
        <v>43489</v>
      </c>
      <c r="H51" s="8">
        <v>43466.083333333336</v>
      </c>
      <c r="I51" s="1" t="s">
        <v>29</v>
      </c>
      <c r="J51" s="1" t="s">
        <v>17</v>
      </c>
      <c r="K51" s="9" t="str">
        <f>HYPERLINK("https://my.zakupki.prom.ua/cabinet/purchases/state_plan/view/6942625")</f>
        <v>https://my.zakupki.prom.ua/cabinet/purchases/state_plan/view/6942625</v>
      </c>
    </row>
    <row r="52" spans="1:11" ht="12.75">
      <c r="A52" s="1" t="s">
        <v>132</v>
      </c>
      <c r="B52" s="3" t="s">
        <v>13</v>
      </c>
      <c r="C52" s="4"/>
      <c r="D52" s="5" t="s">
        <v>14</v>
      </c>
      <c r="E52" s="6">
        <v>950</v>
      </c>
      <c r="F52" s="1" t="s">
        <v>15</v>
      </c>
      <c r="G52" s="7">
        <v>43489</v>
      </c>
      <c r="H52" s="8">
        <v>43466.083333333336</v>
      </c>
      <c r="I52" s="1" t="s">
        <v>16</v>
      </c>
      <c r="J52" s="1" t="s">
        <v>17</v>
      </c>
      <c r="K52" s="9" t="str">
        <f>HYPERLINK("https://my.zakupki.prom.ua/cabinet/purchases/state_plan/view/6942621")</f>
        <v>https://my.zakupki.prom.ua/cabinet/purchases/state_plan/view/6942621</v>
      </c>
    </row>
  </sheetData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2019-08-13T08:03:25Z</dcterms:modified>
  <cp:category/>
  <cp:version/>
  <cp:contentType/>
  <cp:contentStatus/>
</cp:coreProperties>
</file>