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0" windowWidth="19095" windowHeight="693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99" i="1"/>
  <c r="H46"/>
  <c r="H17"/>
  <c r="H15"/>
  <c r="H29"/>
  <c r="H19"/>
  <c r="H18"/>
  <c r="H8"/>
  <c r="H21"/>
  <c r="H20"/>
  <c r="H22"/>
  <c r="H23"/>
  <c r="H28"/>
  <c r="H27"/>
  <c r="H26"/>
  <c r="H25"/>
  <c r="H24"/>
  <c r="H37"/>
  <c r="H13"/>
  <c r="H56"/>
  <c r="H48"/>
  <c r="H9"/>
  <c r="H7"/>
  <c r="H36"/>
  <c r="H35"/>
  <c r="H34"/>
  <c r="H33"/>
  <c r="H32"/>
  <c r="H31"/>
  <c r="H30"/>
  <c r="H16"/>
  <c r="H14"/>
  <c r="H12"/>
  <c r="H11"/>
  <c r="H10"/>
  <c r="E14"/>
  <c r="C8"/>
  <c r="C9" s="1"/>
  <c r="C10" s="1"/>
  <c r="C11" s="1"/>
  <c r="C12" s="1"/>
  <c r="C13" s="1"/>
  <c r="C14" s="1"/>
  <c r="B9"/>
  <c r="B10" s="1"/>
  <c r="B11" s="1"/>
  <c r="B12" s="1"/>
  <c r="B13" s="1"/>
  <c r="B14" s="1"/>
</calcChain>
</file>

<file path=xl/sharedStrings.xml><?xml version="1.0" encoding="utf-8"?>
<sst xmlns="http://schemas.openxmlformats.org/spreadsheetml/2006/main" count="1104" uniqueCount="415">
  <si>
    <t>Перелік договорів, укладених управлінням молоді, спорту та культури Южноукраїнської міської ради</t>
  </si>
  <si>
    <t>та комунальними закладами управління молоді, спорту та культури Южноукраїнської міської ради</t>
  </si>
  <si>
    <t>реєстр.№</t>
  </si>
  <si>
    <t>дата договору</t>
  </si>
  <si>
    <t>Строк дії</t>
  </si>
  <si>
    <t>Замовник (покупець)</t>
  </si>
  <si>
    <t>Предмет договору</t>
  </si>
  <si>
    <t>Сума за договором</t>
  </si>
  <si>
    <t>УМСК</t>
  </si>
  <si>
    <t>КЗ "Міська бібліотека для дітей"</t>
  </si>
  <si>
    <t>розрахунково-касове обслуговування</t>
  </si>
  <si>
    <t>електрична енергія</t>
  </si>
  <si>
    <t>КЗ "Дитяча школа мистецтв"</t>
  </si>
  <si>
    <t>КЗ "Міська бібліотека для дорослих"</t>
  </si>
  <si>
    <t>КЗ "Централізована бухгалтерія по обслуговуванню закладів та установ молоді, спорту та культури"</t>
  </si>
  <si>
    <t>КЗ "Южноукраїнська дитячо-юнацька спортивна школа"</t>
  </si>
  <si>
    <t>утримання будинків та прибудинкової території</t>
  </si>
  <si>
    <t>134,5 м2</t>
  </si>
  <si>
    <t>138,1 м2</t>
  </si>
  <si>
    <t>55,4 м2</t>
  </si>
  <si>
    <t>150 м2</t>
  </si>
  <si>
    <t>423 м2</t>
  </si>
  <si>
    <t>вивезення та складування ТПВ</t>
  </si>
  <si>
    <t>водопостачання. Водовідведення, теплопостачання</t>
  </si>
  <si>
    <t>щозмінний передрейсовий медичний огляд водія, перевірка технічно-справного стану транспортного засобу, щоквартальний інструктаж водія</t>
  </si>
  <si>
    <t>Южноукраїнський міський центр культури та дозвілля</t>
  </si>
  <si>
    <t>Контрагент за договором, код ЄДРПОУ (ІПН)</t>
  </si>
  <si>
    <t>ПАТ КБ "Приватбанк", 33850860</t>
  </si>
  <si>
    <t>ПАТ "Укртелеком", 21560766</t>
  </si>
  <si>
    <t>КП ЖЕО, 31537375</t>
  </si>
  <si>
    <t>КП ТВКГ, 31948866</t>
  </si>
  <si>
    <t>ПАТ "Державний ощадний банк України", 09326464</t>
  </si>
  <si>
    <t>ПП "Транстехбуд ТТБ", 33657250</t>
  </si>
  <si>
    <t>Кількість, примітки</t>
  </si>
  <si>
    <t>943 м2</t>
  </si>
  <si>
    <t>53,6 м2</t>
  </si>
  <si>
    <t>123,6 м2</t>
  </si>
  <si>
    <t>44,6 м2</t>
  </si>
  <si>
    <t>73/13</t>
  </si>
  <si>
    <t>128,1 м2</t>
  </si>
  <si>
    <t>144/14</t>
  </si>
  <si>
    <t>47,3 м2</t>
  </si>
  <si>
    <t>ДПТС "Квант" ПрАТ "Атомсервіс", 23631097</t>
  </si>
  <si>
    <t>доступ до мережі Інтернет</t>
  </si>
  <si>
    <t>ФОП Гайдукова Т.Л., 2267010524</t>
  </si>
  <si>
    <t>Южноукраїнський міський історичний музей</t>
  </si>
  <si>
    <t>ФОП Іванова Т.В., 3179116109</t>
  </si>
  <si>
    <t>ФОП Блануца С.В., 2728004876</t>
  </si>
  <si>
    <t>код ЄДРПОУ</t>
  </si>
  <si>
    <t>Посилання на реєстр</t>
  </si>
  <si>
    <t>https://spending.gov.ua/disposers?p_p_id=searchdistribportlet_WAR_EdataPortletportlet&amp;p_p_lifecycle=0&amp;p_p_state=normal&amp;p_p_mode=view&amp;p_p_col_id=column-1&amp;p_p_col_count=1</t>
  </si>
  <si>
    <t>https://spending.gov.ua/disposers?p_p_id=searchdistribportlet_WAR_EdataPortletportlet&amp;p_p_lifecycle=0&amp;p_p_state=normal&amp;p_p_mode=view&amp;p_p_col_id=column-1&amp;p_p_col_count=2</t>
  </si>
  <si>
    <t>https://spending.gov.ua/disposers?p_p_id=searchdistribportlet_WAR_EdataPortletportlet&amp;p_p_lifecycle=0&amp;p_p_state=normal&amp;p_p_mode=view&amp;p_p_col_id=column-1&amp;p_p_col_count=3</t>
  </si>
  <si>
    <t>https://spending.gov.ua/disposers?p_p_id=searchdistribportlet_WAR_EdataPortletportlet&amp;p_p_lifecycle=0&amp;p_p_state=normal&amp;p_p_mode=view&amp;p_p_col_id=column-1&amp;p_p_col_count=4</t>
  </si>
  <si>
    <t>https://spending.gov.ua/disposers?p_p_id=searchdistribportlet_WAR_EdataPortletportlet&amp;p_p_lifecycle=0&amp;p_p_state=normal&amp;p_p_mode=view&amp;p_p_col_id=column-1&amp;p_p_col_count=5</t>
  </si>
  <si>
    <t>https://spending.gov.ua/disposers?p_p_id=searchdistribportlet_WAR_EdataPortletportlet&amp;p_p_lifecycle=0&amp;p_p_state=normal&amp;p_p_mode=view&amp;p_p_col_id=column-1&amp;p_p_col_count=6</t>
  </si>
  <si>
    <t>https://spending.gov.ua/disposers?p_p_id=searchdistribportlet_WAR_EdataPortletportlet&amp;p_p_lifecycle=0&amp;p_p_state=normal&amp;p_p_mode=view&amp;p_p_col_id=column-1&amp;p_p_col_count=7</t>
  </si>
  <si>
    <t>https://spending.gov.ua/disposers?p_p_id=searchdistribportlet_WAR_EdataPortletportlet&amp;p_p_lifecycle=0&amp;p_p_state=normal&amp;p_p_mode=view&amp;p_p_col_id=column-1&amp;p_p_col_count=8</t>
  </si>
  <si>
    <t>https://spending.gov.ua/disposers?p_p_id=searchdistribportlet_WAR_EdataPortletportlet&amp;p_p_lifecycle=0&amp;p_p_state=normal&amp;p_p_mode=view&amp;p_p_col_id=column-1&amp;p_p_col_count=9</t>
  </si>
  <si>
    <t>https://spending.gov.ua/disposers?p_p_id=searchdistribportlet_WAR_EdataPortletportlet&amp;p_p_lifecycle=0&amp;p_p_state=normal&amp;p_p_mode=view&amp;p_p_col_id=column-1&amp;p_p_col_count=10</t>
  </si>
  <si>
    <t>https://spending.gov.ua/disposers?p_p_id=searchdistribportlet_WAR_EdataPortletportlet&amp;p_p_lifecycle=0&amp;p_p_state=normal&amp;p_p_mode=view&amp;p_p_col_id=column-1&amp;p_p_col_count=11</t>
  </si>
  <si>
    <t>https://spending.gov.ua/disposers?p_p_id=searchdistribportlet_WAR_EdataPortletportlet&amp;p_p_lifecycle=0&amp;p_p_state=normal&amp;p_p_mode=view&amp;p_p_col_id=column-1&amp;p_p_col_count=12</t>
  </si>
  <si>
    <t>https://spending.gov.ua/disposers?p_p_id=searchdistribportlet_WAR_EdataPortletportlet&amp;p_p_lifecycle=0&amp;p_p_state=normal&amp;p_p_mode=view&amp;p_p_col_id=column-1&amp;p_p_col_count=13</t>
  </si>
  <si>
    <t>https://spending.gov.ua/disposers?p_p_id=searchdistribportlet_WAR_EdataPortletportlet&amp;p_p_lifecycle=0&amp;p_p_state=normal&amp;p_p_mode=view&amp;p_p_col_id=column-1&amp;p_p_col_count=14</t>
  </si>
  <si>
    <t>https://spending.gov.ua/disposers?p_p_id=searchdistribportlet_WAR_EdataPortletportlet&amp;p_p_lifecycle=0&amp;p_p_state=normal&amp;p_p_mode=view&amp;p_p_col_id=column-1&amp;p_p_col_count=15</t>
  </si>
  <si>
    <t>https://spending.gov.ua/disposers?p_p_id=searchdistribportlet_WAR_EdataPortletportlet&amp;p_p_lifecycle=0&amp;p_p_state=normal&amp;p_p_mode=view&amp;p_p_col_id=column-1&amp;p_p_col_count=16</t>
  </si>
  <si>
    <t>https://spending.gov.ua/disposers?p_p_id=searchdistribportlet_WAR_EdataPortletportlet&amp;p_p_lifecycle=0&amp;p_p_state=normal&amp;p_p_mode=view&amp;p_p_col_id=column-1&amp;p_p_col_count=17</t>
  </si>
  <si>
    <t>https://spending.gov.ua/disposers?p_p_id=searchdistribportlet_WAR_EdataPortletportlet&amp;p_p_lifecycle=0&amp;p_p_state=normal&amp;p_p_mode=view&amp;p_p_col_id=column-1&amp;p_p_col_count=18</t>
  </si>
  <si>
    <t>https://spending.gov.ua/disposers?p_p_id=searchdistribportlet_WAR_EdataPortletportlet&amp;p_p_lifecycle=0&amp;p_p_state=normal&amp;p_p_mode=view&amp;p_p_col_id=column-1&amp;p_p_col_count=19</t>
  </si>
  <si>
    <t>https://spending.gov.ua/disposers?p_p_id=searchdistribportlet_WAR_EdataPortletportlet&amp;p_p_lifecycle=0&amp;p_p_state=normal&amp;p_p_mode=view&amp;p_p_col_id=column-1&amp;p_p_col_count=20</t>
  </si>
  <si>
    <t>https://spending.gov.ua/disposers?p_p_id=searchdistribportlet_WAR_EdataPortletportlet&amp;p_p_lifecycle=0&amp;p_p_state=normal&amp;p_p_mode=view&amp;p_p_col_id=column-1&amp;p_p_col_count=21</t>
  </si>
  <si>
    <t>https://spending.gov.ua/disposers?p_p_id=searchdistribportlet_WAR_EdataPortletportlet&amp;p_p_lifecycle=0&amp;p_p_state=normal&amp;p_p_mode=view&amp;p_p_col_id=column-1&amp;p_p_col_count=22</t>
  </si>
  <si>
    <t>https://spending.gov.ua/disposers?p_p_id=searchdistribportlet_WAR_EdataPortletportlet&amp;p_p_lifecycle=0&amp;p_p_state=normal&amp;p_p_mode=view&amp;p_p_col_id=column-1&amp;p_p_col_count=23</t>
  </si>
  <si>
    <t>https://spending.gov.ua/disposers?p_p_id=searchdistribportlet_WAR_EdataPortletportlet&amp;p_p_lifecycle=0&amp;p_p_state=normal&amp;p_p_mode=view&amp;p_p_col_id=column-1&amp;p_p_col_count=24</t>
  </si>
  <si>
    <t>https://spending.gov.ua/disposers?p_p_id=searchdistribportlet_WAR_EdataPortletportlet&amp;p_p_lifecycle=0&amp;p_p_state=normal&amp;p_p_mode=view&amp;p_p_col_id=column-1&amp;p_p_col_count=25</t>
  </si>
  <si>
    <t>https://spending.gov.ua/disposers?p_p_id=searchdistribportlet_WAR_EdataPortletportlet&amp;p_p_lifecycle=0&amp;p_p_state=normal&amp;p_p_mode=view&amp;p_p_col_id=column-1&amp;p_p_col_count=26</t>
  </si>
  <si>
    <t>https://spending.gov.ua/disposers?p_p_id=searchdistribportlet_WAR_EdataPortletportlet&amp;p_p_lifecycle=0&amp;p_p_state=normal&amp;p_p_mode=view&amp;p_p_col_id=column-1&amp;p_p_col_count=27</t>
  </si>
  <si>
    <t>https://spending.gov.ua/disposers?p_p_id=searchdistribportlet_WAR_EdataPortletportlet&amp;p_p_lifecycle=0&amp;p_p_state=normal&amp;p_p_mode=view&amp;p_p_col_id=column-1&amp;p_p_col_count=28</t>
  </si>
  <si>
    <t>https://spending.gov.ua/disposers?p_p_id=searchdistribportlet_WAR_EdataPortletportlet&amp;p_p_lifecycle=0&amp;p_p_state=normal&amp;p_p_mode=view&amp;p_p_col_id=column-1&amp;p_p_col_count=29</t>
  </si>
  <si>
    <t>https://spending.gov.ua/disposers?p_p_id=searchdistribportlet_WAR_EdataPortletportlet&amp;p_p_lifecycle=0&amp;p_p_state=normal&amp;p_p_mode=view&amp;p_p_col_id=column-1&amp;p_p_col_count=30</t>
  </si>
  <si>
    <t>https://spending.gov.ua/disposers?p_p_id=searchdistribportlet_WAR_EdataPortletportlet&amp;p_p_lifecycle=0&amp;p_p_state=normal&amp;p_p_mode=view&amp;p_p_col_id=column-1&amp;p_p_col_count=31</t>
  </si>
  <si>
    <t>https://spending.gov.ua/disposers?p_p_id=searchdistribportlet_WAR_EdataPortletportlet&amp;p_p_lifecycle=0&amp;p_p_state=normal&amp;p_p_mode=view&amp;p_p_col_id=column-1&amp;p_p_col_count=32</t>
  </si>
  <si>
    <t>https://spending.gov.ua/disposers?p_p_id=searchdistribportlet_WAR_EdataPortletportlet&amp;p_p_lifecycle=0&amp;p_p_state=normal&amp;p_p_mode=view&amp;p_p_col_id=column-1&amp;p_p_col_count=33</t>
  </si>
  <si>
    <t>https://spending.gov.ua/disposers?p_p_id=searchdistribportlet_WAR_EdataPortletportlet&amp;p_p_lifecycle=0&amp;p_p_state=normal&amp;p_p_mode=view&amp;p_p_col_id=column-1&amp;p_p_col_count=34</t>
  </si>
  <si>
    <t>https://spending.gov.ua/disposers?p_p_id=searchdistribportlet_WAR_EdataPortletportlet&amp;p_p_lifecycle=0&amp;p_p_state=normal&amp;p_p_mode=view&amp;p_p_col_id=column-1&amp;p_p_col_count=35</t>
  </si>
  <si>
    <t>https://spending.gov.ua/disposers?p_p_id=searchdistribportlet_WAR_EdataPortletportlet&amp;p_p_lifecycle=0&amp;p_p_state=normal&amp;p_p_mode=view&amp;p_p_col_id=column-1&amp;p_p_col_count=36</t>
  </si>
  <si>
    <t>https://spending.gov.ua/disposers?p_p_id=searchdistribportlet_WAR_EdataPortletportlet&amp;p_p_lifecycle=0&amp;p_p_state=normal&amp;p_p_mode=view&amp;p_p_col_id=column-1&amp;p_p_col_count=37</t>
  </si>
  <si>
    <t>https://spending.gov.ua/disposers?p_p_id=searchdistribportlet_WAR_EdataPortletportlet&amp;p_p_lifecycle=0&amp;p_p_state=normal&amp;p_p_mode=view&amp;p_p_col_id=column-1&amp;p_p_col_count=38</t>
  </si>
  <si>
    <t>https://spending.gov.ua/disposers?p_p_id=searchdistribportlet_WAR_EdataPortletportlet&amp;p_p_lifecycle=0&amp;p_p_state=normal&amp;p_p_mode=view&amp;p_p_col_id=column-1&amp;p_p_col_count=39</t>
  </si>
  <si>
    <t>https://spending.gov.ua/disposers?p_p_id=searchdistribportlet_WAR_EdataPortletportlet&amp;p_p_lifecycle=0&amp;p_p_state=normal&amp;p_p_mode=view&amp;p_p_col_id=column-1&amp;p_p_col_count=40</t>
  </si>
  <si>
    <t>https://spending.gov.ua/disposers?p_p_id=searchdistribportlet_WAR_EdataPortletportlet&amp;p_p_lifecycle=0&amp;p_p_state=normal&amp;p_p_mode=view&amp;p_p_col_id=column-1&amp;p_p_col_count=41</t>
  </si>
  <si>
    <t>https://spending.gov.ua/disposers?p_p_id=searchdistribportlet_WAR_EdataPortletportlet&amp;p_p_lifecycle=0&amp;p_p_state=normal&amp;p_p_mode=view&amp;p_p_col_id=column-1&amp;p_p_col_count=42</t>
  </si>
  <si>
    <t>https://spending.gov.ua/disposers?p_p_id=searchdistribportlet_WAR_EdataPortletportlet&amp;p_p_lifecycle=0&amp;p_p_state=normal&amp;p_p_mode=view&amp;p_p_col_id=column-1&amp;p_p_col_count=43</t>
  </si>
  <si>
    <t>https://spending.gov.ua/disposers?p_p_id=searchdistribportlet_WAR_EdataPortletportlet&amp;p_p_lifecycle=0&amp;p_p_state=normal&amp;p_p_mode=view&amp;p_p_col_id=column-1&amp;p_p_col_count=44</t>
  </si>
  <si>
    <t>https://spending.gov.ua/disposers?p_p_id=searchdistribportlet_WAR_EdataPortletportlet&amp;p_p_lifecycle=0&amp;p_p_state=normal&amp;p_p_mode=view&amp;p_p_col_id=column-1&amp;p_p_col_count=45</t>
  </si>
  <si>
    <t>https://spending.gov.ua/disposers?p_p_id=searchdistribportlet_WAR_EdataPortletportlet&amp;p_p_lifecycle=0&amp;p_p_state=normal&amp;p_p_mode=view&amp;p_p_col_id=column-1&amp;p_p_col_count=46</t>
  </si>
  <si>
    <t>https://spending.gov.ua/disposers?p_p_id=searchdistribportlet_WAR_EdataPortletportlet&amp;p_p_lifecycle=0&amp;p_p_state=normal&amp;p_p_mode=view&amp;p_p_col_id=column-1&amp;p_p_col_count=47</t>
  </si>
  <si>
    <t>https://spending.gov.ua/disposers?p_p_id=searchdistribportlet_WAR_EdataPortletportlet&amp;p_p_lifecycle=0&amp;p_p_state=normal&amp;p_p_mode=view&amp;p_p_col_id=column-1&amp;p_p_col_count=48</t>
  </si>
  <si>
    <t>https://spending.gov.ua/disposers?p_p_id=searchdistribportlet_WAR_EdataPortletportlet&amp;p_p_lifecycle=0&amp;p_p_state=normal&amp;p_p_mode=view&amp;p_p_col_id=column-1&amp;p_p_col_count=49</t>
  </si>
  <si>
    <t>https://spending.gov.ua/disposers?p_p_id=searchdistribportlet_WAR_EdataPortletportlet&amp;p_p_lifecycle=0&amp;p_p_state=normal&amp;p_p_mode=view&amp;p_p_col_id=column-1&amp;p_p_col_count=50</t>
  </si>
  <si>
    <t>https://spending.gov.ua/disposers?p_p_id=searchdistribportlet_WAR_EdataPortletportlet&amp;p_p_lifecycle=0&amp;p_p_state=normal&amp;p_p_mode=view&amp;p_p_col_id=column-1&amp;p_p_col_count=51</t>
  </si>
  <si>
    <t>https://spending.gov.ua/disposers?p_p_id=searchdistribportlet_WAR_EdataPortletportlet&amp;p_p_lifecycle=0&amp;p_p_state=normal&amp;p_p_mode=view&amp;p_p_col_id=column-1&amp;p_p_col_count=52</t>
  </si>
  <si>
    <t>https://spending.gov.ua/disposers?p_p_id=searchdistribportlet_WAR_EdataPortletportlet&amp;p_p_lifecycle=0&amp;p_p_state=normal&amp;p_p_mode=view&amp;p_p_col_id=column-1&amp;p_p_col_count=53</t>
  </si>
  <si>
    <t>https://spending.gov.ua/disposers?p_p_id=searchdistribportlet_WAR_EdataPortletportlet&amp;p_p_lifecycle=0&amp;p_p_state=normal&amp;p_p_mode=view&amp;p_p_col_id=column-1&amp;p_p_col_count=54</t>
  </si>
  <si>
    <t>https://spending.gov.ua/disposers?p_p_id=searchdistribportlet_WAR_EdataPortletportlet&amp;p_p_lifecycle=0&amp;p_p_state=normal&amp;p_p_mode=view&amp;p_p_col_id=column-1&amp;p_p_col_count=55</t>
  </si>
  <si>
    <t>https://spending.gov.ua/disposers?p_p_id=searchdistribportlet_WAR_EdataPortletportlet&amp;p_p_lifecycle=0&amp;p_p_state=normal&amp;p_p_mode=view&amp;p_p_col_id=column-1&amp;p_p_col_count=56</t>
  </si>
  <si>
    <t>https://spending.gov.ua/disposers?p_p_id=searchdistribportlet_WAR_EdataPortletportlet&amp;p_p_lifecycle=0&amp;p_p_state=normal&amp;p_p_mode=view&amp;p_p_col_id=column-1&amp;p_p_col_count=57</t>
  </si>
  <si>
    <t>https://spending.gov.ua/disposers?p_p_id=searchdistribportlet_WAR_EdataPortletportlet&amp;p_p_lifecycle=0&amp;p_p_state=normal&amp;p_p_mode=view&amp;p_p_col_id=column-1&amp;p_p_col_count=58</t>
  </si>
  <si>
    <t>https://spending.gov.ua/disposers?p_p_id=searchdistribportlet_WAR_EdataPortletportlet&amp;p_p_lifecycle=0&amp;p_p_state=normal&amp;p_p_mode=view&amp;p_p_col_id=column-1&amp;p_p_col_count=59</t>
  </si>
  <si>
    <t>https://spending.gov.ua/disposers?p_p_id=searchdistribportlet_WAR_EdataPortletportlet&amp;p_p_lifecycle=0&amp;p_p_state=normal&amp;p_p_mode=view&amp;p_p_col_id=column-1&amp;p_p_col_count=60</t>
  </si>
  <si>
    <t>https://spending.gov.ua/disposers?p_p_id=searchdistribportlet_WAR_EdataPortletportlet&amp;p_p_lifecycle=0&amp;p_p_state=normal&amp;p_p_mode=view&amp;p_p_col_id=column-1&amp;p_p_col_count=61</t>
  </si>
  <si>
    <t>https://spending.gov.ua/disposers?p_p_id=searchdistribportlet_WAR_EdataPortletportlet&amp;p_p_lifecycle=0&amp;p_p_state=normal&amp;p_p_mode=view&amp;p_p_col_id=column-1&amp;p_p_col_count=62</t>
  </si>
  <si>
    <t>https://spending.gov.ua/disposers?p_p_id=searchdistribportlet_WAR_EdataPortletportlet&amp;p_p_lifecycle=0&amp;p_p_state=normal&amp;p_p_mode=view&amp;p_p_col_id=column-1&amp;p_p_col_count=63</t>
  </si>
  <si>
    <t>https://spending.gov.ua/disposers?p_p_id=searchdistribportlet_WAR_EdataPortletportlet&amp;p_p_lifecycle=0&amp;p_p_state=normal&amp;p_p_mode=view&amp;p_p_col_id=column-1&amp;p_p_col_count=64</t>
  </si>
  <si>
    <t>https://spending.gov.ua/disposers?p_p_id=searchdistribportlet_WAR_EdataPortletportlet&amp;p_p_lifecycle=0&amp;p_p_state=normal&amp;p_p_mode=view&amp;p_p_col_id=column-1&amp;p_p_col_count=65</t>
  </si>
  <si>
    <t>https://spending.gov.ua/disposers?p_p_id=searchdistribportlet_WAR_EdataPortletportlet&amp;p_p_lifecycle=0&amp;p_p_state=normal&amp;p_p_mode=view&amp;p_p_col_id=column-1&amp;p_p_col_count=66</t>
  </si>
  <si>
    <t>https://spending.gov.ua/disposers?p_p_id=searchdistribportlet_WAR_EdataPortletportlet&amp;p_p_lifecycle=0&amp;p_p_state=normal&amp;p_p_mode=view&amp;p_p_col_id=column-1&amp;p_p_col_count=67</t>
  </si>
  <si>
    <t>https://spending.gov.ua/disposers?p_p_id=searchdistribportlet_WAR_EdataPortletportlet&amp;p_p_lifecycle=0&amp;p_p_state=normal&amp;p_p_mode=view&amp;p_p_col_id=column-1&amp;p_p_col_count=68</t>
  </si>
  <si>
    <t>https://spending.gov.ua/disposers?p_p_id=searchdistribportlet_WAR_EdataPortletportlet&amp;p_p_lifecycle=0&amp;p_p_state=normal&amp;p_p_mode=view&amp;p_p_col_id=column-1&amp;p_p_col_count=69</t>
  </si>
  <si>
    <t>https://spending.gov.ua/disposers?p_p_id=searchdistribportlet_WAR_EdataPortletportlet&amp;p_p_lifecycle=0&amp;p_p_state=normal&amp;p_p_mode=view&amp;p_p_col_id=column-1&amp;p_p_col_count=70</t>
  </si>
  <si>
    <t>https://spending.gov.ua/disposers?p_p_id=searchdistribportlet_WAR_EdataPortletportlet&amp;p_p_lifecycle=0&amp;p_p_state=normal&amp;p_p_mode=view&amp;p_p_col_id=column-1&amp;p_p_col_count=71</t>
  </si>
  <si>
    <t>https://spending.gov.ua/disposers?p_p_id=searchdistribportlet_WAR_EdataPortletportlet&amp;p_p_lifecycle=0&amp;p_p_state=normal&amp;p_p_mode=view&amp;p_p_col_id=column-1&amp;p_p_col_count=72</t>
  </si>
  <si>
    <t>https://spending.gov.ua/disposers?p_p_id=searchdistribportlet_WAR_EdataPortletportlet&amp;p_p_lifecycle=0&amp;p_p_state=normal&amp;p_p_mode=view&amp;p_p_col_id=column-1&amp;p_p_col_count=73</t>
  </si>
  <si>
    <t>https://spending.gov.ua/disposers?p_p_id=searchdistribportlet_WAR_EdataPortletportlet&amp;p_p_lifecycle=0&amp;p_p_state=normal&amp;p_p_mode=view&amp;p_p_col_id=column-1&amp;p_p_col_count=74</t>
  </si>
  <si>
    <t>https://spending.gov.ua/disposers?p_p_id=searchdistribportlet_WAR_EdataPortletportlet&amp;p_p_lifecycle=0&amp;p_p_state=normal&amp;p_p_mode=view&amp;p_p_col_id=column-1&amp;p_p_col_count=75</t>
  </si>
  <si>
    <t>https://spending.gov.ua/disposers?p_p_id=searchdistribportlet_WAR_EdataPortletportlet&amp;p_p_lifecycle=0&amp;p_p_state=normal&amp;p_p_mode=view&amp;p_p_col_id=column-1&amp;p_p_col_count=76</t>
  </si>
  <si>
    <t>https://spending.gov.ua/disposers?p_p_id=searchdistribportlet_WAR_EdataPortletportlet&amp;p_p_lifecycle=0&amp;p_p_state=normal&amp;p_p_mode=view&amp;p_p_col_id=column-1&amp;p_p_col_count=77</t>
  </si>
  <si>
    <t>https://spending.gov.ua/disposers?p_p_id=searchdistribportlet_WAR_EdataPortletportlet&amp;p_p_lifecycle=0&amp;p_p_state=normal&amp;p_p_mode=view&amp;p_p_col_id=column-1&amp;p_p_col_count=78</t>
  </si>
  <si>
    <t>https://spending.gov.ua/disposers?p_p_id=searchdistribportlet_WAR_EdataPortletportlet&amp;p_p_lifecycle=0&amp;p_p_state=normal&amp;p_p_mode=view&amp;p_p_col_id=column-1&amp;p_p_col_count=79</t>
  </si>
  <si>
    <t>https://spending.gov.ua/disposers?p_p_id=searchdistribportlet_WAR_EdataPortletportlet&amp;p_p_lifecycle=0&amp;p_p_state=normal&amp;p_p_mode=view&amp;p_p_col_id=column-1&amp;p_p_col_count=80</t>
  </si>
  <si>
    <t>https://spending.gov.ua/disposers?p_p_id=searchdistribportlet_WAR_EdataPortletportlet&amp;p_p_lifecycle=0&amp;p_p_state=normal&amp;p_p_mode=view&amp;p_p_col_id=column-1&amp;p_p_col_count=81</t>
  </si>
  <si>
    <t>58/2</t>
  </si>
  <si>
    <t>25-01/19/3</t>
  </si>
  <si>
    <t>351/4</t>
  </si>
  <si>
    <t>телекомунікаційні послуги</t>
  </si>
  <si>
    <t>ДП "Енергозбут", 42204713</t>
  </si>
  <si>
    <t>2/5</t>
  </si>
  <si>
    <t>7/6</t>
  </si>
  <si>
    <t>8/7</t>
  </si>
  <si>
    <t>КЗ "Міська бібліотека дляя дорослих"</t>
  </si>
  <si>
    <t>6/8</t>
  </si>
  <si>
    <t>4/9</t>
  </si>
  <si>
    <t>9/10</t>
  </si>
  <si>
    <t>3/11</t>
  </si>
  <si>
    <t>5/12</t>
  </si>
  <si>
    <t>29/15</t>
  </si>
  <si>
    <t>32/16</t>
  </si>
  <si>
    <t>57/17</t>
  </si>
  <si>
    <t>72/18</t>
  </si>
  <si>
    <t>77/19</t>
  </si>
  <si>
    <t>143/20</t>
  </si>
  <si>
    <t>142/21</t>
  </si>
  <si>
    <t>141/22</t>
  </si>
  <si>
    <t>140/23</t>
  </si>
  <si>
    <t>01/19-І/25</t>
  </si>
  <si>
    <t>02/19-І/26</t>
  </si>
  <si>
    <t>03/19-І/27</t>
  </si>
  <si>
    <t>02/19-КТБ/28</t>
  </si>
  <si>
    <t>кабельне телебачення</t>
  </si>
  <si>
    <t>01/19-КТБ/29</t>
  </si>
  <si>
    <t>04/19-І/30</t>
  </si>
  <si>
    <t>05/19-І/31</t>
  </si>
  <si>
    <t>257/19/32</t>
  </si>
  <si>
    <t>1.21-04/1-12-2019/33</t>
  </si>
  <si>
    <t>ДПЕМ ПрАТ "Атомсервіс", 22432779</t>
  </si>
  <si>
    <t>розподіл електричної енергії</t>
  </si>
  <si>
    <t>1.21-04/1-11-2019/34</t>
  </si>
  <si>
    <t>1.21-04/1-14-2019/36</t>
  </si>
  <si>
    <t>1.21-04/1-10-2019/35</t>
  </si>
  <si>
    <t>1.21-04/1-17-2019/37</t>
  </si>
  <si>
    <t>1.21-04/1-15-2019/38</t>
  </si>
  <si>
    <t>1.21-04/1-13-2019/39</t>
  </si>
  <si>
    <t>1.21-04/1-16-2019/40</t>
  </si>
  <si>
    <t>07/130Б/41</t>
  </si>
  <si>
    <t>ФОП Перепелиця М.І., 2793910650</t>
  </si>
  <si>
    <t>склопакет однокамерний</t>
  </si>
  <si>
    <t>19/19-І/43</t>
  </si>
  <si>
    <t>43а</t>
  </si>
  <si>
    <t>ФОП Гапук В.А.,2595506740</t>
  </si>
  <si>
    <t>мишка комп'ютерна, монітор, клавіатура</t>
  </si>
  <si>
    <t>ФОП  Мілешко І.П., 3050517803</t>
  </si>
  <si>
    <t>арматура для змивних бачків з боковим відводом</t>
  </si>
  <si>
    <t>грати віконні</t>
  </si>
  <si>
    <t>встановлення віконних грат</t>
  </si>
  <si>
    <t>постачання пакетів оновлення до комп'ютерної програми М.Е.Док, інформаційно-консультативні послуги</t>
  </si>
  <si>
    <t>заміна стійок амортизатора, втулок стабілізатора, ремонт розвал-содження коліс</t>
  </si>
  <si>
    <t>Додаткова угода, №, дата, предмет, сума</t>
  </si>
  <si>
    <t>№ 1, 01.02.2019, зміна способу оплати; №2, 07.02.209, зміна КЕКВ; №3, 28.02.2019, збільшення суми на 10000,00 грн.</t>
  </si>
  <si>
    <t>№ 1, 04.03.2019, збільшити суму на 400,00 грн.</t>
  </si>
  <si>
    <t>№ 1, 04.03.2019, збільшити суму на 100,00 грн.</t>
  </si>
  <si>
    <t>№ 1, 04.03.2019, збільшити суму на 300,00 грн.</t>
  </si>
  <si>
    <t>№ 1, 04.03.2019, збільшити суму на 1500,00 грн.</t>
  </si>
  <si>
    <t>№ 1, 11.01.2019, зміна тарифу,; № 2, 14.03.2019, збільшити суму на 2000,00 грн.</t>
  </si>
  <si>
    <t>ФОП Праворний М.А., 2961204378</t>
  </si>
  <si>
    <t>матеріали для санітарної кімнати</t>
  </si>
  <si>
    <t>ТОВ "Восток", 19292376</t>
  </si>
  <si>
    <t>послуга доступу до мережі Інтернет</t>
  </si>
  <si>
    <t>№ 1, 25.02.2019, збільшення суми на 580,00 грн.; №2, 28.03.2019, збільшити суму на 9835,00 грн.</t>
  </si>
  <si>
    <t>№1, 13.03.2019, зміна комісійної винагороди; № 2, 28.03.2019 зменшення суми на 280,93 грн.</t>
  </si>
  <si>
    <t>№ 1, 01.02.2019, зміна способу оплати; №2, 07.02.209, зміна КЕКВ; №3, 28.02.2019, збільшення суми на 609,00 грн.; № 4, 29.03.2019, збільшити суму на 2102,00 грн.</t>
  </si>
  <si>
    <t>№ 1, 01.02.2019, зміна способу оплати; №2, 07.02.209, зміна КЕКВ; №3, 28.02.2019, збільшення суми на 641,00 грн.; № 4, 29.03.2019, збільшити  суму на 2678,00 грн.</t>
  </si>
  <si>
    <t>№ 1, 25.02.2019, збільшити суму на 200,00 грн.; № 2, 29.03.2019, збільшити суму на 800,00 грн.</t>
  </si>
  <si>
    <t>№ 1, 25.02.2019, збільшити суму на 60,00 грн.; № 2, 19.03.2019, збільшити суму на 60,00 грн.; № 3, 29.03.2019, збільшити суму на 480,00 грн.</t>
  </si>
  <si>
    <t>№ 1, 30.01.2019, зміна тарифу; № 2, 25.02.2019, збільшити суму на 100,00 грн.; № 3, 19.03.2019, збільшити на 72,00 грн.; № 4, 29.03.2019, збільшити на 632,00 грн.</t>
  </si>
  <si>
    <t>№ 1, 30.01.2019, зміна тарифу; № 2, 25.02.2019, збільшити суму на 150,00 грн.; № 3, 19.03.2019, збільшити на 93,00 грн.; № 4, 29.03.2019, збільшити на 880,00 грн.</t>
  </si>
  <si>
    <t>№ 1, 25.02.2019, збільшити суму на 100,00 грн.; № 2, 29.03.2019,збільшити суму на 900,00 грн.</t>
  </si>
  <si>
    <t>№ 1, 25.02.2019, збільшити суму на 100,00 грн.; № 2, 11.03.2019,збільшити суму на 100,00 грн.; № 3, 29.03.2019, збільшити на 800,00 грн.</t>
  </si>
  <si>
    <t>50а</t>
  </si>
  <si>
    <t>ФОП Лесів О.О., 2586318503</t>
  </si>
  <si>
    <t>призи та нагороди</t>
  </si>
  <si>
    <t>ФОП Рожкован Л.А., 2595713242</t>
  </si>
  <si>
    <t>канцелярські товари та папір</t>
  </si>
  <si>
    <t>ТОВ "Трест "Південьспецбудмонтаж", 34799600</t>
  </si>
  <si>
    <t>фарбування експонатів музейної техніки</t>
  </si>
  <si>
    <t>ФОП Басенко В.В., 2481005954</t>
  </si>
  <si>
    <t>мишка комп'ютерна, USB-порт, клавіатура</t>
  </si>
  <si>
    <t>20/55</t>
  </si>
  <si>
    <t>ПП "Редакція газети "Контакт", 20872794</t>
  </si>
  <si>
    <t>висвітлення інформації</t>
  </si>
  <si>
    <t>заправка та відновлення картриджів</t>
  </si>
  <si>
    <t>ФОП Горбань О.О., 2387113950</t>
  </si>
  <si>
    <t>спецодяг</t>
  </si>
  <si>
    <t>ФОП Васильєв О.А., 2427209655</t>
  </si>
  <si>
    <t>ФОП Донченко С.М., 2765506159</t>
  </si>
  <si>
    <t>господарчі товари</t>
  </si>
  <si>
    <t>4ПКР/60</t>
  </si>
  <si>
    <t>25 ДПРЧ ГУ ДСНС України, 38342092</t>
  </si>
  <si>
    <t>повірка пожежних кранів та рукавів</t>
  </si>
  <si>
    <t>ФОП Ніколаєнко С.І., 2204808218</t>
  </si>
  <si>
    <t>плакетка</t>
  </si>
  <si>
    <t>50 шт</t>
  </si>
  <si>
    <t>ФОП Каліна Н.С.,2078113906</t>
  </si>
  <si>
    <t>букет квітів</t>
  </si>
  <si>
    <t>5ПКР/63</t>
  </si>
  <si>
    <t>ТОВ "Геліос 2012 ЮК", 38115832</t>
  </si>
  <si>
    <t>дизельне пальне</t>
  </si>
  <si>
    <t>310 л</t>
  </si>
  <si>
    <t>10006-19/75/65</t>
  </si>
  <si>
    <t>ПрАТ "УСК "КНЯЖА ВІЄННА ІНШУРАНС", 24175269</t>
  </si>
  <si>
    <t>страхування цивільної відповідальності власників транспортних засобів</t>
  </si>
  <si>
    <t>КЗ "міьска бібліотека для дітей"</t>
  </si>
  <si>
    <t>ФОП Приходько В.М., 2243525335</t>
  </si>
  <si>
    <t>ФОП Єгоров В.В., 2888513136</t>
  </si>
  <si>
    <t>бланки</t>
  </si>
  <si>
    <t>ФОП Носирєва А.В., 2152420849</t>
  </si>
  <si>
    <t>сценічні костюми</t>
  </si>
  <si>
    <t>ПП "Меджік Стайл", 35928424</t>
  </si>
  <si>
    <t>рукавички, пакети для сміття</t>
  </si>
  <si>
    <t>ФОП Деркач О.Г., 2307225851</t>
  </si>
  <si>
    <t>імбирне печиво</t>
  </si>
  <si>
    <t>ККТП "Кобзар", 19296144</t>
  </si>
  <si>
    <t>писанки з дерева, фарби, пензлики, набір одноразового посуду</t>
  </si>
  <si>
    <t>ФОП Кльоцко М.О., 2207919619</t>
  </si>
  <si>
    <t>стіл кутовий, тумба, полиці</t>
  </si>
  <si>
    <t>1/1/4</t>
  </si>
  <si>
    <t>матеріали</t>
  </si>
  <si>
    <t>ФОП Мілешко І.П., 3050517803</t>
  </si>
  <si>
    <t>1 шт</t>
  </si>
  <si>
    <t>ФОП Зубовська Н.В., 2881809929</t>
  </si>
  <si>
    <t>таблички</t>
  </si>
  <si>
    <t>жалюзі вертикальні</t>
  </si>
  <si>
    <t>стіл кутовий, тумба</t>
  </si>
  <si>
    <t>2/2</t>
  </si>
  <si>
    <t>стіл</t>
  </si>
  <si>
    <t>ДППАТ "ДАК Ліки України" Аптека № 6", 20911011</t>
  </si>
  <si>
    <t>медикаменти</t>
  </si>
  <si>
    <t>33850860/86</t>
  </si>
  <si>
    <t>ТОВ "Центр сертифікації ключів Україна", 36865753</t>
  </si>
  <si>
    <t>видача сертифіката, обслуговування КЕП</t>
  </si>
  <si>
    <t>ремонт території музею</t>
  </si>
  <si>
    <t>ФОП Васькова О.Д., 2505102986</t>
  </si>
  <si>
    <t>розважальні послуги гала-концерт-шоу</t>
  </si>
  <si>
    <t>ФОП Красовська Р.І., 2035407826</t>
  </si>
  <si>
    <t>фарби</t>
  </si>
  <si>
    <t>360 л</t>
  </si>
  <si>
    <t>40/92</t>
  </si>
  <si>
    <t>КП "Миколаївкнига", 31192690</t>
  </si>
  <si>
    <t>комплектуванння літератури</t>
  </si>
  <si>
    <t>ФОП Романова Ю.Г., 2742514165</t>
  </si>
  <si>
    <t>афіши, листівки</t>
  </si>
  <si>
    <t>ремонт приміщень музею</t>
  </si>
  <si>
    <t>ПП "Реалбудсервіс-Транс", 37564631</t>
  </si>
  <si>
    <t>поточний ремонт штучного покриття спортивного майданчика</t>
  </si>
  <si>
    <t>18/04/19-К/96</t>
  </si>
  <si>
    <t>ФОП Дудник С.О., 3264307171</t>
  </si>
  <si>
    <t>організація та проведення концертної програми</t>
  </si>
  <si>
    <t>ФОП Феколін Д.Л., 2820803196</t>
  </si>
  <si>
    <t>забезечення звукового, світлового супроводу, екранної візуалізації, надання змонтованої сцени</t>
  </si>
  <si>
    <t>стіл                               шафа</t>
  </si>
  <si>
    <t>1  шт.               1 шт.</t>
  </si>
  <si>
    <t>лазерний принтер</t>
  </si>
  <si>
    <t>ФОП Ігнатенко О.І., 3185615545</t>
  </si>
  <si>
    <t>акустична система</t>
  </si>
  <si>
    <t>ФОП Ясеницький І.М., 2797926617</t>
  </si>
  <si>
    <t>послуги з проживання в готелі</t>
  </si>
  <si>
    <t>ФОП Шкляр Б.А., 3423508699</t>
  </si>
  <si>
    <t>суха фарба (Холі)</t>
  </si>
  <si>
    <t>600 шт</t>
  </si>
  <si>
    <t>квіти</t>
  </si>
  <si>
    <t>ФОП Матвеєва І.О., 2984112222</t>
  </si>
  <si>
    <t>солодощі, напої</t>
  </si>
  <si>
    <t>халати</t>
  </si>
  <si>
    <t>3 шт.</t>
  </si>
  <si>
    <t>ФОП Ніколєвич О.Я., 3155309921</t>
  </si>
  <si>
    <t>організація та проведегння відпочивально-розважальних заходів</t>
  </si>
  <si>
    <t>підписка на газету</t>
  </si>
  <si>
    <t>АТ "Укрпошта", Миколаївська дирекція, 25382899</t>
  </si>
  <si>
    <t>підписка періодичних видань</t>
  </si>
  <si>
    <t>ФОП Пірог Є.В., 3229313013</t>
  </si>
  <si>
    <t>запасні частини</t>
  </si>
  <si>
    <t>послуги з ремонту двигуна</t>
  </si>
  <si>
    <t>14/05/116</t>
  </si>
  <si>
    <t>ТОВ "Паллада", 31564141</t>
  </si>
  <si>
    <t>піротехнічне оформлення святкового заходу</t>
  </si>
  <si>
    <t>ФОП Скіданов Р.М., 2693900953</t>
  </si>
  <si>
    <t>спеціальне взуття</t>
  </si>
  <si>
    <t>ФОП Гордійчук І.В., 2848904847</t>
  </si>
  <si>
    <t>організація та проведення шоу за участю артистів на ходулях та шоу мильних бульбашок</t>
  </si>
  <si>
    <t>кондитерські вироби та цукерки</t>
  </si>
  <si>
    <t>ФОП Горєлий О.С., 2404305854</t>
  </si>
  <si>
    <t>призи для проведення прогулянкового майданчику</t>
  </si>
  <si>
    <t>42984/151/1</t>
  </si>
  <si>
    <t>ВП ЮУ АЕС, 20915546</t>
  </si>
  <si>
    <t>оренда площі</t>
  </si>
  <si>
    <t>12962/115/2</t>
  </si>
  <si>
    <t>організація та проведення місцевого заходу</t>
  </si>
  <si>
    <t>42985/115/3</t>
  </si>
  <si>
    <t>ФОП Загородня Р.В., 2371315545</t>
  </si>
  <si>
    <t>морозиво</t>
  </si>
  <si>
    <t>473 шт</t>
  </si>
  <si>
    <t>ФОП Кандибей Є.В., 3077717091</t>
  </si>
  <si>
    <t>медалі</t>
  </si>
  <si>
    <t>48 шт</t>
  </si>
  <si>
    <t>ФОП Лінченко Е.О.,3261701552</t>
  </si>
  <si>
    <t>медболи, вайпери</t>
  </si>
  <si>
    <t>43114/12</t>
  </si>
  <si>
    <t>23/05/127</t>
  </si>
  <si>
    <t>ПП "Южноукраїнський комбінат харчування", 36230520</t>
  </si>
  <si>
    <t>харчування артистів</t>
  </si>
  <si>
    <t>34/05-19/130</t>
  </si>
  <si>
    <t>НУФВіС України, 02928433</t>
  </si>
  <si>
    <t>підвищення кваліфікації слухачів</t>
  </si>
  <si>
    <t>заміна електролічильника</t>
  </si>
  <si>
    <t>замок</t>
  </si>
  <si>
    <t>31300/133</t>
  </si>
  <si>
    <t>ФОП Тимофієва Г.О., 2719700580</t>
  </si>
  <si>
    <t>призи статуетки</t>
  </si>
  <si>
    <t>модуль пам'яті</t>
  </si>
  <si>
    <t>стіл, стіл з виїзною тумбою, тумба, шафа</t>
  </si>
  <si>
    <t>журнали</t>
  </si>
  <si>
    <t>ФОП Лазаренко І.Г., 2628506369</t>
  </si>
  <si>
    <t>друковані книги</t>
  </si>
  <si>
    <t>сканер,                  картриджи</t>
  </si>
  <si>
    <t>1 шт                4 шт</t>
  </si>
  <si>
    <t>ФОП Шамрай П.М., 2531301471</t>
  </si>
  <si>
    <t>виготовлення книги "Легенди степової Еллади"</t>
  </si>
  <si>
    <t>100 примірників</t>
  </si>
  <si>
    <t>ФОП Румянцева Г.В., 2581011240</t>
  </si>
  <si>
    <t>книга "Южноукраїнськ. Хоробрі серця - 2"</t>
  </si>
  <si>
    <t>43 шт</t>
  </si>
  <si>
    <t>190525-1/144</t>
  </si>
  <si>
    <t>ФОП Щуришин В.В., 2478718953</t>
  </si>
  <si>
    <t>частини та приладдя до музичнних інструментів</t>
  </si>
  <si>
    <t>43175/145</t>
  </si>
  <si>
    <t>комп'ютер в зборі</t>
  </si>
  <si>
    <t>система відеоспостереження</t>
  </si>
  <si>
    <t>ФОП Грошкін Д.О., 2755007738</t>
  </si>
  <si>
    <t>перевезення дітей на фестиваль</t>
  </si>
  <si>
    <t>тумба</t>
  </si>
  <si>
    <t>системний блок</t>
  </si>
  <si>
    <t>ФОП Грицай Н.М., 2828017260</t>
  </si>
  <si>
    <t>ФОП Нанівська О.З., 2972618023</t>
  </si>
  <si>
    <t>м'яч волейбольний</t>
  </si>
  <si>
    <t>5 шт</t>
  </si>
  <si>
    <t>ФОП Колічко О.М., 2366301590</t>
  </si>
  <si>
    <t>радіотелефон</t>
  </si>
  <si>
    <t>концертна програма</t>
  </si>
  <si>
    <t>№ 1, 01.02.2019, зміна способу оплати; №2, 07.02.209, зміна КЕКВ; №3, 28.02.2019, збільшення суми на 5200,00 грн.; № 4, 01.04.2019, збільшення суми на 10065,00 грн.; №5, 01.07.2019, зміншення суми на 3000,00 грн.</t>
  </si>
  <si>
    <t>№ 1, 01.02.2019, зміна способу оплати; №2, 07.02.209, зміна КЕКВ; №3, 28.02.2019, збільшення суми на 1540,00 грн.; № 4, 29.03.2019, збільшити суму на 17583,00 грн.; №5, 27.06.2019, зменшити суму на 3000,00 грн.</t>
  </si>
  <si>
    <t>№ 1, 01.04.2019, збільшити суму на 10359,00 грн.</t>
  </si>
  <si>
    <t>послуги кафе</t>
  </si>
  <si>
    <t>ФОП Губа О.В., 2857511493</t>
  </si>
  <si>
    <t>ремонта і технічне обслуговування кондиціонерів</t>
  </si>
  <si>
    <t>д.у. № 1, 10.07.2019, збільшення суми, 1989,54 грн.</t>
  </si>
  <si>
    <t>162/1</t>
  </si>
  <si>
    <t>200 л</t>
  </si>
  <si>
    <t>поточний ремонт приміщення</t>
  </si>
  <si>
    <t>№ 1, 01.02.2019, зміна способу оплати; №2, 07.02.209, зміна КЕКВ; №3, 28.02.2019, збільшення суми на 150,00 грн.; № 4, 29.03.2019, збільшити суму на 2558,00 грн.; № 5, 06.08.2019 зменшення суми на 600,00 грн.</t>
  </si>
  <si>
    <t>№ 1, 26.02.2019, збільшити суму на 23800,00 грн.; №2, 03.04.2019 збільшити суму на 43647 грн.; №3, 04.06.2019, зменшити суму на 1308,46 грн.; № 4, 01.07.2019 збільшити суму на 6000,00 грн.; № 5, 06.08.2019, збільшити на 600,00 грн.</t>
  </si>
  <si>
    <t>послуги з розробки та виготовлення макету банера та логотипу</t>
  </si>
  <si>
    <t>ФОП Ткач О.А., 3227119891</t>
  </si>
  <si>
    <t>рамки</t>
  </si>
  <si>
    <t>нерегулярні перевезення</t>
  </si>
  <si>
    <t>розетка, кабель, короб для кабеля</t>
  </si>
  <si>
    <t>ФОП Житнюк С.Є., 3326613804</t>
  </si>
  <si>
    <t>ФОП Гаденко М.І., 1961619913</t>
  </si>
  <si>
    <t>ФОП Бабко-Малий А.М., 3201317595</t>
  </si>
  <si>
    <t>спортивні костюми</t>
  </si>
  <si>
    <t>І-ІІІ квартал 2019 р.</t>
  </si>
  <si>
    <t>№ 1, 01.02.2019, зміна способу оплати; №2, 07.02.209, зміна КЕКВ; №3, 28.02.2019, збільшення суми на 300,00 грн.; № 4, 29.03.2019, збільшити суму на 6702,00 грн.; № 5, 06.09.2019, зменшення суми на 400,00 грн.</t>
  </si>
  <si>
    <t>№ 1, 01.02.2019, зміна способу оплати; №2, 07.02.209, зміна КЕКВ; №3, 28.02.2019, збільшення суми на 300,00 грн.; № 4, 29.03.2019, збільшити суму на 4190,00 грн.; № 5, 06.09.2019, зменшення суми на 400,00 грн.</t>
  </si>
  <si>
    <t>ТОВ "Вінтера-Вікна", 39762659</t>
  </si>
  <si>
    <t>заміна вікон</t>
  </si>
  <si>
    <t>банер</t>
  </si>
  <si>
    <t>ФОП Врагов В.А., 2281323994</t>
  </si>
  <si>
    <t>повірка водомірних лічильників</t>
  </si>
  <si>
    <t>183/1</t>
  </si>
  <si>
    <t>НЗКБ України імені Г.І. Майбороди</t>
  </si>
  <si>
    <t>ФОП Ніколаєвич О.Я., 3155309921</t>
  </si>
  <si>
    <t>проведення відпочивально-розважальних заходів</t>
  </si>
  <si>
    <t>костюми концертні</t>
  </si>
  <si>
    <t>трос відкриття капота</t>
  </si>
  <si>
    <t>47/09-19/195</t>
  </si>
  <si>
    <t>ФОП Войтко І.Г., 2250011559</t>
  </si>
  <si>
    <t>заправка картриджа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</si>
</sst>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u/>
      <sz val="12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49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14" fontId="2" fillId="0" borderId="1" xfId="0" applyNumberFormat="1" applyFon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14" fontId="2" fillId="0" borderId="1" xfId="0" applyNumberFormat="1" applyFont="1" applyBorder="1" applyAlignment="1">
      <alignment wrapText="1"/>
    </xf>
    <xf numFmtId="0" fontId="2" fillId="0" borderId="0" xfId="0" applyFont="1" applyBorder="1"/>
    <xf numFmtId="0" fontId="2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right"/>
    </xf>
    <xf numFmtId="14" fontId="2" fillId="0" borderId="0" xfId="0" applyNumberFormat="1" applyFont="1"/>
    <xf numFmtId="49" fontId="2" fillId="0" borderId="1" xfId="0" applyNumberFormat="1" applyFont="1" applyBorder="1" applyAlignment="1">
      <alignment horizontal="left"/>
    </xf>
    <xf numFmtId="14" fontId="2" fillId="0" borderId="1" xfId="0" applyNumberFormat="1" applyFont="1" applyBorder="1" applyAlignment="1">
      <alignment horizontal="right"/>
    </xf>
    <xf numFmtId="0" fontId="4" fillId="0" borderId="1" xfId="1" applyBorder="1" applyAlignment="1" applyProtection="1"/>
    <xf numFmtId="0" fontId="1" fillId="0" borderId="0" xfId="0" applyFont="1"/>
    <xf numFmtId="0" fontId="2" fillId="0" borderId="1" xfId="0" applyFont="1" applyFill="1" applyBorder="1" applyAlignment="1">
      <alignment horizontal="left" wrapText="1"/>
    </xf>
    <xf numFmtId="14" fontId="2" fillId="0" borderId="1" xfId="0" applyNumberFormat="1" applyFont="1" applyFill="1" applyBorder="1" applyAlignment="1">
      <alignment wrapText="1"/>
    </xf>
    <xf numFmtId="0" fontId="2" fillId="0" borderId="0" xfId="0" applyFont="1" applyFill="1" applyAlignment="1">
      <alignment wrapText="1"/>
    </xf>
    <xf numFmtId="49" fontId="2" fillId="0" borderId="1" xfId="0" applyNumberFormat="1" applyFont="1" applyBorder="1" applyAlignment="1">
      <alignment horizontal="left" wrapText="1"/>
    </xf>
    <xf numFmtId="0" fontId="1" fillId="0" borderId="0" xfId="0" applyFont="1" applyAlignment="1">
      <alignment horizontal="center"/>
    </xf>
    <xf numFmtId="2" fontId="2" fillId="0" borderId="1" xfId="0" applyNumberFormat="1" applyFont="1" applyBorder="1"/>
    <xf numFmtId="2" fontId="2" fillId="0" borderId="1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wrapText="1"/>
    </xf>
    <xf numFmtId="0" fontId="4" fillId="0" borderId="2" xfId="1" applyBorder="1" applyAlignment="1" applyProtection="1">
      <alignment horizontal="center" wrapText="1"/>
    </xf>
    <xf numFmtId="0" fontId="4" fillId="0" borderId="0" xfId="1" applyAlignment="1" applyProtection="1">
      <alignment horizontal="center" wrapText="1"/>
    </xf>
    <xf numFmtId="0" fontId="4" fillId="0" borderId="2" xfId="1" applyBorder="1" applyAlignment="1" applyProtection="1">
      <alignment horizontal="center" wrapText="1"/>
    </xf>
    <xf numFmtId="0" fontId="4" fillId="0" borderId="0" xfId="1" applyAlignment="1" applyProtection="1">
      <alignment horizontal="center" wrapText="1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4" fillId="0" borderId="2" xfId="1" applyFill="1" applyBorder="1" applyAlignment="1" applyProtection="1">
      <alignment horizontal="center" wrapText="1"/>
    </xf>
    <xf numFmtId="0" fontId="4" fillId="0" borderId="0" xfId="1" applyFill="1" applyAlignment="1" applyProtection="1">
      <alignment horizont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6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9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14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2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27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0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5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4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6" Type="http://schemas.openxmlformats.org/officeDocument/2006/relationships/printerSettings" Target="../printerSettings/printerSettings1.bin"/><Relationship Id="rId8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51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Relationship Id="rId3" Type="http://schemas.openxmlformats.org/officeDocument/2006/relationships/hyperlink" Target="https://spending.gov.ua/disposers?p_p_id=searchdistribportlet_WAR_EdataPortletportlet&amp;p_p_lifecycle=0&amp;p_p_state=normal&amp;p_p_mode=view&amp;p_p_col_id=column-1&amp;p_p_col_count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07"/>
  <sheetViews>
    <sheetView tabSelected="1" workbookViewId="0">
      <pane ySplit="5" topLeftCell="A203" activePane="bottomLeft" state="frozen"/>
      <selection pane="bottomLeft" activeCell="H209" sqref="H209"/>
    </sheetView>
  </sheetViews>
  <sheetFormatPr defaultRowHeight="15"/>
  <cols>
    <col min="1" max="1" width="20.140625" style="1" customWidth="1"/>
    <col min="2" max="2" width="14" style="1" customWidth="1"/>
    <col min="3" max="3" width="12.5703125" style="1" customWidth="1"/>
    <col min="4" max="4" width="21.5703125" style="1" customWidth="1"/>
    <col min="5" max="5" width="18.5703125" style="1" customWidth="1"/>
    <col min="6" max="6" width="21.7109375" style="2" customWidth="1"/>
    <col min="7" max="7" width="12.85546875" style="1" customWidth="1"/>
    <col min="8" max="9" width="11.5703125" style="1" customWidth="1"/>
    <col min="10" max="10" width="22.28515625" style="1" customWidth="1"/>
    <col min="11" max="16384" width="9.140625" style="1"/>
  </cols>
  <sheetData>
    <row r="1" spans="1:13">
      <c r="A1" s="34" t="s">
        <v>0</v>
      </c>
      <c r="B1" s="34"/>
      <c r="C1" s="34"/>
      <c r="D1" s="34"/>
      <c r="E1" s="34"/>
      <c r="F1" s="34"/>
      <c r="G1" s="34"/>
      <c r="H1" s="34"/>
      <c r="I1" s="26"/>
      <c r="J1" s="26"/>
    </row>
    <row r="2" spans="1:13">
      <c r="A2" s="34" t="s">
        <v>1</v>
      </c>
      <c r="B2" s="34"/>
      <c r="C2" s="34"/>
      <c r="D2" s="34"/>
      <c r="E2" s="34"/>
      <c r="F2" s="34"/>
      <c r="G2" s="34"/>
      <c r="H2" s="34"/>
      <c r="I2" s="26"/>
      <c r="J2" s="26"/>
    </row>
    <row r="3" spans="1:13" ht="15.75">
      <c r="A3" s="21" t="s">
        <v>48</v>
      </c>
      <c r="B3" s="21">
        <v>33850860</v>
      </c>
      <c r="H3" s="3" t="s">
        <v>398</v>
      </c>
      <c r="I3" s="3"/>
      <c r="J3" s="3"/>
    </row>
    <row r="5" spans="1:13" ht="45" customHeight="1">
      <c r="A5" s="4" t="s">
        <v>2</v>
      </c>
      <c r="B5" s="4" t="s">
        <v>3</v>
      </c>
      <c r="C5" s="4" t="s">
        <v>4</v>
      </c>
      <c r="D5" s="4" t="s">
        <v>5</v>
      </c>
      <c r="E5" s="4" t="s">
        <v>26</v>
      </c>
      <c r="F5" s="4" t="s">
        <v>6</v>
      </c>
      <c r="G5" s="4" t="s">
        <v>33</v>
      </c>
      <c r="H5" s="4" t="s">
        <v>7</v>
      </c>
      <c r="I5" s="39" t="s">
        <v>186</v>
      </c>
      <c r="J5" s="39"/>
      <c r="K5" s="35" t="s">
        <v>49</v>
      </c>
      <c r="L5" s="36"/>
      <c r="M5" s="36"/>
    </row>
    <row r="6" spans="1:13" ht="45">
      <c r="A6" s="5"/>
      <c r="B6" s="6"/>
      <c r="C6" s="6"/>
      <c r="D6" s="9"/>
      <c r="E6" s="10" t="s">
        <v>27</v>
      </c>
      <c r="F6" s="8" t="s">
        <v>10</v>
      </c>
      <c r="G6" s="7"/>
      <c r="H6" s="7"/>
      <c r="I6" s="39"/>
      <c r="J6" s="39"/>
      <c r="K6" s="37"/>
      <c r="L6" s="38"/>
      <c r="M6" s="38"/>
    </row>
    <row r="7" spans="1:13" ht="65.25" customHeight="1">
      <c r="A7" s="5" t="s">
        <v>131</v>
      </c>
      <c r="B7" s="6">
        <v>43473</v>
      </c>
      <c r="C7" s="6">
        <v>43555</v>
      </c>
      <c r="D7" s="9" t="s">
        <v>8</v>
      </c>
      <c r="E7" s="8" t="s">
        <v>31</v>
      </c>
      <c r="F7" s="8" t="s">
        <v>10</v>
      </c>
      <c r="G7" s="7"/>
      <c r="H7" s="27">
        <f>605-280.93</f>
        <v>324.07</v>
      </c>
      <c r="I7" s="42" t="s">
        <v>198</v>
      </c>
      <c r="J7" s="43"/>
      <c r="K7" s="32" t="s">
        <v>50</v>
      </c>
      <c r="L7" s="33"/>
      <c r="M7" s="33"/>
    </row>
    <row r="8" spans="1:13" ht="30">
      <c r="A8" s="5" t="s">
        <v>132</v>
      </c>
      <c r="B8" s="6">
        <v>43476</v>
      </c>
      <c r="C8" s="6">
        <f>C7</f>
        <v>43555</v>
      </c>
      <c r="D8" s="8" t="s">
        <v>8</v>
      </c>
      <c r="E8" s="8" t="s">
        <v>29</v>
      </c>
      <c r="F8" s="8" t="s">
        <v>22</v>
      </c>
      <c r="G8" s="7"/>
      <c r="H8" s="27">
        <f>273+1307</f>
        <v>1580</v>
      </c>
      <c r="I8" s="42"/>
      <c r="J8" s="43"/>
      <c r="K8" s="32" t="s">
        <v>51</v>
      </c>
      <c r="L8" s="33"/>
      <c r="M8" s="33"/>
    </row>
    <row r="9" spans="1:13" ht="79.5" customHeight="1">
      <c r="A9" s="5" t="s">
        <v>133</v>
      </c>
      <c r="B9" s="6">
        <f>B8</f>
        <v>43476</v>
      </c>
      <c r="C9" s="6">
        <f t="shared" ref="C9:C12" si="0">C8</f>
        <v>43555</v>
      </c>
      <c r="D9" s="8" t="s">
        <v>8</v>
      </c>
      <c r="E9" s="8" t="s">
        <v>28</v>
      </c>
      <c r="F9" s="8" t="s">
        <v>134</v>
      </c>
      <c r="G9" s="7"/>
      <c r="H9" s="27">
        <f>2520+580+9835</f>
        <v>12935</v>
      </c>
      <c r="I9" s="42" t="s">
        <v>197</v>
      </c>
      <c r="J9" s="43"/>
      <c r="K9" s="32" t="s">
        <v>52</v>
      </c>
      <c r="L9" s="33"/>
      <c r="M9" s="33"/>
    </row>
    <row r="10" spans="1:13" ht="128.25" customHeight="1">
      <c r="A10" s="18" t="s">
        <v>136</v>
      </c>
      <c r="B10" s="6">
        <f t="shared" ref="B10:B12" si="1">B9</f>
        <v>43476</v>
      </c>
      <c r="C10" s="6">
        <f t="shared" si="0"/>
        <v>43555</v>
      </c>
      <c r="D10" s="8" t="s">
        <v>8</v>
      </c>
      <c r="E10" s="8" t="s">
        <v>135</v>
      </c>
      <c r="F10" s="8" t="s">
        <v>11</v>
      </c>
      <c r="G10" s="7"/>
      <c r="H10" s="27">
        <f>1513+635+300+6702</f>
        <v>9150</v>
      </c>
      <c r="I10" s="42" t="s">
        <v>399</v>
      </c>
      <c r="J10" s="43"/>
      <c r="K10" s="32" t="s">
        <v>53</v>
      </c>
      <c r="L10" s="33"/>
      <c r="M10" s="33"/>
    </row>
    <row r="11" spans="1:13" ht="126" customHeight="1">
      <c r="A11" s="18" t="s">
        <v>137</v>
      </c>
      <c r="B11" s="6">
        <f t="shared" si="1"/>
        <v>43476</v>
      </c>
      <c r="C11" s="6">
        <f t="shared" si="0"/>
        <v>43555</v>
      </c>
      <c r="D11" s="8" t="s">
        <v>9</v>
      </c>
      <c r="E11" s="8" t="s">
        <v>135</v>
      </c>
      <c r="F11" s="8" t="s">
        <v>11</v>
      </c>
      <c r="G11" s="7"/>
      <c r="H11" s="27">
        <f>1014+426+609+2102</f>
        <v>4151</v>
      </c>
      <c r="I11" s="42" t="s">
        <v>199</v>
      </c>
      <c r="J11" s="43"/>
      <c r="K11" s="32" t="s">
        <v>54</v>
      </c>
      <c r="L11" s="33"/>
      <c r="M11" s="33"/>
    </row>
    <row r="12" spans="1:13" ht="92.25" customHeight="1">
      <c r="A12" s="18" t="s">
        <v>138</v>
      </c>
      <c r="B12" s="6">
        <f t="shared" si="1"/>
        <v>43476</v>
      </c>
      <c r="C12" s="6">
        <f t="shared" si="0"/>
        <v>43555</v>
      </c>
      <c r="D12" s="8" t="s">
        <v>139</v>
      </c>
      <c r="E12" s="8" t="s">
        <v>135</v>
      </c>
      <c r="F12" s="8" t="s">
        <v>11</v>
      </c>
      <c r="G12" s="7"/>
      <c r="H12" s="27">
        <f>1114+470+641+2678</f>
        <v>4903</v>
      </c>
      <c r="I12" s="42" t="s">
        <v>200</v>
      </c>
      <c r="J12" s="43"/>
      <c r="K12" s="32" t="s">
        <v>55</v>
      </c>
      <c r="L12" s="33"/>
      <c r="M12" s="33"/>
    </row>
    <row r="13" spans="1:13" ht="90" customHeight="1">
      <c r="A13" s="18" t="s">
        <v>140</v>
      </c>
      <c r="B13" s="6">
        <f t="shared" ref="B13" si="2">B12</f>
        <v>43476</v>
      </c>
      <c r="C13" s="6">
        <f t="shared" ref="C13" si="3">C12</f>
        <v>43555</v>
      </c>
      <c r="D13" s="8" t="s">
        <v>45</v>
      </c>
      <c r="E13" s="8" t="s">
        <v>135</v>
      </c>
      <c r="F13" s="8" t="s">
        <v>11</v>
      </c>
      <c r="G13" s="7"/>
      <c r="H13" s="27">
        <f>19435+8165+10000+18508</f>
        <v>56108</v>
      </c>
      <c r="I13" s="42" t="s">
        <v>187</v>
      </c>
      <c r="J13" s="43"/>
      <c r="K13" s="32" t="s">
        <v>56</v>
      </c>
      <c r="L13" s="33"/>
      <c r="M13" s="33"/>
    </row>
    <row r="14" spans="1:13" ht="125.25" customHeight="1">
      <c r="A14" s="18" t="s">
        <v>141</v>
      </c>
      <c r="B14" s="6">
        <f t="shared" ref="B14" si="4">B13</f>
        <v>43476</v>
      </c>
      <c r="C14" s="6">
        <f t="shared" ref="C14" si="5">C13</f>
        <v>43555</v>
      </c>
      <c r="D14" s="8" t="s">
        <v>25</v>
      </c>
      <c r="E14" s="8" t="str">
        <f>E13</f>
        <v>ДП "Енергозбут", 42204713</v>
      </c>
      <c r="F14" s="8" t="s">
        <v>11</v>
      </c>
      <c r="G14" s="7"/>
      <c r="H14" s="27">
        <f>549+231+300+4190</f>
        <v>5270</v>
      </c>
      <c r="I14" s="42" t="s">
        <v>400</v>
      </c>
      <c r="J14" s="43"/>
      <c r="K14" s="32" t="s">
        <v>57</v>
      </c>
      <c r="L14" s="33"/>
      <c r="M14" s="33"/>
    </row>
    <row r="15" spans="1:13" ht="123.75" customHeight="1">
      <c r="A15" s="18" t="s">
        <v>142</v>
      </c>
      <c r="B15" s="6">
        <v>43476</v>
      </c>
      <c r="C15" s="6">
        <v>43555</v>
      </c>
      <c r="D15" s="8" t="s">
        <v>12</v>
      </c>
      <c r="E15" s="8" t="s">
        <v>135</v>
      </c>
      <c r="F15" s="8" t="s">
        <v>11</v>
      </c>
      <c r="G15" s="7"/>
      <c r="H15" s="27">
        <f>8646+3692+5200+10065-3000</f>
        <v>24603</v>
      </c>
      <c r="I15" s="42" t="s">
        <v>377</v>
      </c>
      <c r="J15" s="43"/>
      <c r="K15" s="32" t="s">
        <v>58</v>
      </c>
      <c r="L15" s="33"/>
      <c r="M15" s="33"/>
    </row>
    <row r="16" spans="1:13" ht="122.25" customHeight="1">
      <c r="A16" s="25" t="s">
        <v>143</v>
      </c>
      <c r="B16" s="6">
        <v>43476</v>
      </c>
      <c r="C16" s="6">
        <v>43555</v>
      </c>
      <c r="D16" s="10" t="s">
        <v>14</v>
      </c>
      <c r="E16" s="8" t="s">
        <v>135</v>
      </c>
      <c r="F16" s="8" t="s">
        <v>11</v>
      </c>
      <c r="G16" s="7"/>
      <c r="H16" s="27">
        <f>963+405+150+2558</f>
        <v>4076</v>
      </c>
      <c r="I16" s="42" t="s">
        <v>387</v>
      </c>
      <c r="J16" s="43"/>
      <c r="K16" s="32" t="s">
        <v>59</v>
      </c>
      <c r="L16" s="33"/>
      <c r="M16" s="33"/>
    </row>
    <row r="17" spans="1:13" ht="132.75" customHeight="1">
      <c r="A17" s="18" t="s">
        <v>144</v>
      </c>
      <c r="B17" s="6">
        <v>43476</v>
      </c>
      <c r="C17" s="6">
        <v>43555</v>
      </c>
      <c r="D17" s="8" t="s">
        <v>15</v>
      </c>
      <c r="E17" s="8" t="s">
        <v>135</v>
      </c>
      <c r="F17" s="8" t="s">
        <v>11</v>
      </c>
      <c r="G17" s="7"/>
      <c r="H17" s="27">
        <f>3210+1350+1540+17583-3000</f>
        <v>20683</v>
      </c>
      <c r="I17" s="42" t="s">
        <v>378</v>
      </c>
      <c r="J17" s="43"/>
      <c r="K17" s="32" t="s">
        <v>60</v>
      </c>
      <c r="L17" s="33"/>
      <c r="M17" s="33"/>
    </row>
    <row r="18" spans="1:13" ht="45">
      <c r="A18" s="18" t="s">
        <v>38</v>
      </c>
      <c r="B18" s="6">
        <v>43476</v>
      </c>
      <c r="C18" s="6">
        <v>43555</v>
      </c>
      <c r="D18" s="8" t="s">
        <v>8</v>
      </c>
      <c r="E18" s="7" t="s">
        <v>29</v>
      </c>
      <c r="F18" s="8" t="s">
        <v>16</v>
      </c>
      <c r="G18" s="7" t="s">
        <v>39</v>
      </c>
      <c r="H18" s="27">
        <f>2074+10359</f>
        <v>12433</v>
      </c>
      <c r="I18" s="42" t="s">
        <v>379</v>
      </c>
      <c r="J18" s="43"/>
      <c r="K18" s="32" t="s">
        <v>61</v>
      </c>
      <c r="L18" s="33"/>
      <c r="M18" s="33"/>
    </row>
    <row r="19" spans="1:13" ht="45">
      <c r="A19" s="5" t="s">
        <v>40</v>
      </c>
      <c r="B19" s="6">
        <v>43476</v>
      </c>
      <c r="C19" s="6">
        <v>43555</v>
      </c>
      <c r="D19" s="8" t="s">
        <v>8</v>
      </c>
      <c r="E19" s="7" t="s">
        <v>29</v>
      </c>
      <c r="F19" s="8" t="s">
        <v>16</v>
      </c>
      <c r="G19" s="7" t="s">
        <v>41</v>
      </c>
      <c r="H19" s="27">
        <f>406+400+3785</f>
        <v>4591</v>
      </c>
      <c r="I19" s="42" t="s">
        <v>188</v>
      </c>
      <c r="J19" s="43"/>
      <c r="K19" s="32" t="s">
        <v>62</v>
      </c>
      <c r="L19" s="33"/>
      <c r="M19" s="33"/>
    </row>
    <row r="20" spans="1:13" ht="45">
      <c r="A20" s="5" t="s">
        <v>145</v>
      </c>
      <c r="B20" s="6">
        <v>43476</v>
      </c>
      <c r="C20" s="6">
        <v>43555</v>
      </c>
      <c r="D20" s="8" t="s">
        <v>9</v>
      </c>
      <c r="E20" s="7" t="s">
        <v>29</v>
      </c>
      <c r="F20" s="8" t="s">
        <v>16</v>
      </c>
      <c r="G20" s="7" t="s">
        <v>18</v>
      </c>
      <c r="H20" s="27">
        <f>1000+100+5464</f>
        <v>6564</v>
      </c>
      <c r="I20" s="42" t="s">
        <v>189</v>
      </c>
      <c r="J20" s="43"/>
      <c r="K20" s="32" t="s">
        <v>63</v>
      </c>
      <c r="L20" s="33"/>
      <c r="M20" s="33"/>
    </row>
    <row r="21" spans="1:13" ht="45">
      <c r="A21" s="5" t="s">
        <v>146</v>
      </c>
      <c r="B21" s="6">
        <v>43476</v>
      </c>
      <c r="C21" s="6">
        <v>43555</v>
      </c>
      <c r="D21" s="8" t="s">
        <v>13</v>
      </c>
      <c r="E21" s="7" t="s">
        <v>29</v>
      </c>
      <c r="F21" s="8" t="s">
        <v>16</v>
      </c>
      <c r="G21" s="7" t="s">
        <v>17</v>
      </c>
      <c r="H21" s="27">
        <f>968+100+5326</f>
        <v>6394</v>
      </c>
      <c r="I21" s="42" t="s">
        <v>189</v>
      </c>
      <c r="J21" s="43"/>
      <c r="K21" s="32" t="s">
        <v>64</v>
      </c>
      <c r="L21" s="33"/>
      <c r="M21" s="33"/>
    </row>
    <row r="22" spans="1:13" ht="45">
      <c r="A22" s="5" t="s">
        <v>147</v>
      </c>
      <c r="B22" s="6">
        <v>43476</v>
      </c>
      <c r="C22" s="6">
        <v>43555</v>
      </c>
      <c r="D22" s="8" t="s">
        <v>25</v>
      </c>
      <c r="E22" s="7" t="s">
        <v>29</v>
      </c>
      <c r="F22" s="8" t="s">
        <v>16</v>
      </c>
      <c r="G22" s="7" t="s">
        <v>37</v>
      </c>
      <c r="H22" s="27">
        <f>415+300+2121</f>
        <v>2836</v>
      </c>
      <c r="I22" s="42" t="s">
        <v>190</v>
      </c>
      <c r="J22" s="43"/>
      <c r="K22" s="32" t="s">
        <v>65</v>
      </c>
      <c r="L22" s="33"/>
      <c r="M22" s="33"/>
    </row>
    <row r="23" spans="1:13" ht="90">
      <c r="A23" s="5" t="s">
        <v>148</v>
      </c>
      <c r="B23" s="6">
        <v>43476</v>
      </c>
      <c r="C23" s="6">
        <v>43555</v>
      </c>
      <c r="D23" s="8" t="s">
        <v>14</v>
      </c>
      <c r="E23" s="7" t="s">
        <v>29</v>
      </c>
      <c r="F23" s="8" t="s">
        <v>16</v>
      </c>
      <c r="G23" s="7" t="s">
        <v>35</v>
      </c>
      <c r="H23" s="27">
        <f>760+300+4143</f>
        <v>5203</v>
      </c>
      <c r="I23" s="42" t="s">
        <v>190</v>
      </c>
      <c r="J23" s="43"/>
      <c r="K23" s="32" t="s">
        <v>66</v>
      </c>
      <c r="L23" s="33"/>
      <c r="M23" s="33"/>
    </row>
    <row r="24" spans="1:13" ht="45">
      <c r="A24" s="5" t="s">
        <v>149</v>
      </c>
      <c r="B24" s="6">
        <v>43476</v>
      </c>
      <c r="C24" s="6">
        <v>43555</v>
      </c>
      <c r="D24" s="8" t="s">
        <v>15</v>
      </c>
      <c r="E24" s="7" t="s">
        <v>29</v>
      </c>
      <c r="F24" s="8" t="s">
        <v>16</v>
      </c>
      <c r="G24" s="7" t="s">
        <v>19</v>
      </c>
      <c r="H24" s="27">
        <f>900+4477</f>
        <v>5377</v>
      </c>
      <c r="I24" s="42"/>
      <c r="J24" s="43"/>
      <c r="K24" s="32" t="s">
        <v>67</v>
      </c>
      <c r="L24" s="33"/>
      <c r="M24" s="33"/>
    </row>
    <row r="25" spans="1:13" ht="45">
      <c r="A25" s="5" t="s">
        <v>150</v>
      </c>
      <c r="B25" s="6">
        <v>43476</v>
      </c>
      <c r="C25" s="6">
        <v>43555</v>
      </c>
      <c r="D25" s="8" t="s">
        <v>15</v>
      </c>
      <c r="E25" s="7" t="s">
        <v>29</v>
      </c>
      <c r="F25" s="8" t="s">
        <v>16</v>
      </c>
      <c r="G25" s="7" t="s">
        <v>36</v>
      </c>
      <c r="H25" s="27">
        <f>1170+5825</f>
        <v>6995</v>
      </c>
      <c r="I25" s="42"/>
      <c r="J25" s="43"/>
      <c r="K25" s="32" t="s">
        <v>68</v>
      </c>
      <c r="L25" s="33"/>
      <c r="M25" s="33"/>
    </row>
    <row r="26" spans="1:13" ht="45">
      <c r="A26" s="5" t="s">
        <v>151</v>
      </c>
      <c r="B26" s="6">
        <v>43476</v>
      </c>
      <c r="C26" s="6">
        <v>43555</v>
      </c>
      <c r="D26" s="8" t="s">
        <v>15</v>
      </c>
      <c r="E26" s="7" t="s">
        <v>29</v>
      </c>
      <c r="F26" s="8" t="s">
        <v>16</v>
      </c>
      <c r="G26" s="7" t="s">
        <v>20</v>
      </c>
      <c r="H26" s="27">
        <f>1416+7073</f>
        <v>8489</v>
      </c>
      <c r="I26" s="42"/>
      <c r="J26" s="43"/>
      <c r="K26" s="32" t="s">
        <v>69</v>
      </c>
      <c r="L26" s="33"/>
      <c r="M26" s="33"/>
    </row>
    <row r="27" spans="1:13" ht="45">
      <c r="A27" s="5" t="s">
        <v>152</v>
      </c>
      <c r="B27" s="6">
        <v>43476</v>
      </c>
      <c r="C27" s="6">
        <v>43555</v>
      </c>
      <c r="D27" s="8" t="s">
        <v>15</v>
      </c>
      <c r="E27" s="7" t="s">
        <v>29</v>
      </c>
      <c r="F27" s="8" t="s">
        <v>16</v>
      </c>
      <c r="G27" s="7" t="s">
        <v>20</v>
      </c>
      <c r="H27" s="27">
        <f>1416+7073</f>
        <v>8489</v>
      </c>
      <c r="I27" s="42"/>
      <c r="J27" s="43"/>
      <c r="K27" s="32" t="s">
        <v>70</v>
      </c>
      <c r="L27" s="33"/>
      <c r="M27" s="33"/>
    </row>
    <row r="28" spans="1:13" ht="45">
      <c r="A28" s="5" t="s">
        <v>153</v>
      </c>
      <c r="B28" s="6">
        <v>43476</v>
      </c>
      <c r="C28" s="6">
        <v>43555</v>
      </c>
      <c r="D28" s="8" t="s">
        <v>15</v>
      </c>
      <c r="E28" s="7" t="s">
        <v>29</v>
      </c>
      <c r="F28" s="8" t="s">
        <v>16</v>
      </c>
      <c r="G28" s="7" t="s">
        <v>21</v>
      </c>
      <c r="H28" s="27">
        <f>2443+1500+18656</f>
        <v>22599</v>
      </c>
      <c r="I28" s="42" t="s">
        <v>191</v>
      </c>
      <c r="J28" s="43"/>
      <c r="K28" s="32" t="s">
        <v>71</v>
      </c>
      <c r="L28" s="33"/>
      <c r="M28" s="33"/>
    </row>
    <row r="29" spans="1:13" ht="120">
      <c r="A29" s="5">
        <v>24</v>
      </c>
      <c r="B29" s="6">
        <v>43476</v>
      </c>
      <c r="C29" s="6">
        <v>43555</v>
      </c>
      <c r="D29" s="8" t="s">
        <v>15</v>
      </c>
      <c r="E29" s="8" t="s">
        <v>32</v>
      </c>
      <c r="F29" s="8" t="s">
        <v>24</v>
      </c>
      <c r="G29" s="7"/>
      <c r="H29" s="27">
        <f>1050+1450</f>
        <v>2500</v>
      </c>
      <c r="I29" s="42"/>
      <c r="J29" s="43"/>
      <c r="K29" s="32" t="s">
        <v>72</v>
      </c>
      <c r="L29" s="33"/>
      <c r="M29" s="33"/>
    </row>
    <row r="30" spans="1:13" ht="90" customHeight="1">
      <c r="A30" s="5" t="s">
        <v>154</v>
      </c>
      <c r="B30" s="6">
        <v>43476</v>
      </c>
      <c r="C30" s="6">
        <v>43555</v>
      </c>
      <c r="D30" s="8" t="s">
        <v>8</v>
      </c>
      <c r="E30" s="8" t="s">
        <v>42</v>
      </c>
      <c r="F30" s="8" t="s">
        <v>43</v>
      </c>
      <c r="G30" s="7"/>
      <c r="H30" s="27">
        <f>200+200+800</f>
        <v>1200</v>
      </c>
      <c r="I30" s="42" t="s">
        <v>201</v>
      </c>
      <c r="J30" s="43"/>
      <c r="K30" s="32" t="s">
        <v>73</v>
      </c>
      <c r="L30" s="33"/>
      <c r="M30" s="33"/>
    </row>
    <row r="31" spans="1:13" ht="112.5" customHeight="1">
      <c r="A31" s="5" t="s">
        <v>155</v>
      </c>
      <c r="B31" s="6">
        <v>43476</v>
      </c>
      <c r="C31" s="6">
        <v>43555</v>
      </c>
      <c r="D31" s="8" t="s">
        <v>9</v>
      </c>
      <c r="E31" s="8" t="s">
        <v>42</v>
      </c>
      <c r="F31" s="8" t="s">
        <v>43</v>
      </c>
      <c r="G31" s="7"/>
      <c r="H31" s="27">
        <f>60+120+60+480</f>
        <v>720</v>
      </c>
      <c r="I31" s="42" t="s">
        <v>202</v>
      </c>
      <c r="J31" s="43"/>
      <c r="K31" s="32" t="s">
        <v>74</v>
      </c>
      <c r="L31" s="33"/>
      <c r="M31" s="33"/>
    </row>
    <row r="32" spans="1:13" ht="114.75" customHeight="1">
      <c r="A32" s="5" t="s">
        <v>156</v>
      </c>
      <c r="B32" s="6">
        <v>43476</v>
      </c>
      <c r="C32" s="6">
        <v>43555</v>
      </c>
      <c r="D32" s="8" t="s">
        <v>13</v>
      </c>
      <c r="E32" s="8" t="s">
        <v>42</v>
      </c>
      <c r="F32" s="8" t="s">
        <v>43</v>
      </c>
      <c r="G32" s="7"/>
      <c r="H32" s="27">
        <f>60+120+60+480</f>
        <v>720</v>
      </c>
      <c r="I32" s="42" t="s">
        <v>202</v>
      </c>
      <c r="J32" s="43"/>
      <c r="K32" s="32" t="s">
        <v>75</v>
      </c>
      <c r="L32" s="33"/>
      <c r="M32" s="33"/>
    </row>
    <row r="33" spans="1:13" ht="60">
      <c r="A33" s="5" t="s">
        <v>157</v>
      </c>
      <c r="B33" s="6">
        <v>43476</v>
      </c>
      <c r="C33" s="6">
        <v>43555</v>
      </c>
      <c r="D33" s="8" t="s">
        <v>9</v>
      </c>
      <c r="E33" s="8" t="s">
        <v>42</v>
      </c>
      <c r="F33" s="8" t="s">
        <v>158</v>
      </c>
      <c r="G33" s="7"/>
      <c r="H33" s="27">
        <f>100+130+72+632</f>
        <v>934</v>
      </c>
      <c r="I33" s="42" t="s">
        <v>203</v>
      </c>
      <c r="J33" s="43"/>
      <c r="K33" s="32" t="s">
        <v>76</v>
      </c>
      <c r="L33" s="33"/>
      <c r="M33" s="33"/>
    </row>
    <row r="34" spans="1:13" ht="60">
      <c r="A34" s="5" t="s">
        <v>159</v>
      </c>
      <c r="B34" s="6">
        <v>43476</v>
      </c>
      <c r="C34" s="6">
        <v>43555</v>
      </c>
      <c r="D34" s="8" t="s">
        <v>13</v>
      </c>
      <c r="E34" s="8" t="s">
        <v>42</v>
      </c>
      <c r="F34" s="8" t="s">
        <v>158</v>
      </c>
      <c r="G34" s="7"/>
      <c r="H34" s="27">
        <f>150+174+93+880</f>
        <v>1297</v>
      </c>
      <c r="I34" s="42" t="s">
        <v>204</v>
      </c>
      <c r="J34" s="43"/>
      <c r="K34" s="32" t="s">
        <v>77</v>
      </c>
      <c r="L34" s="33"/>
      <c r="M34" s="33"/>
    </row>
    <row r="35" spans="1:13" ht="90">
      <c r="A35" s="5" t="s">
        <v>160</v>
      </c>
      <c r="B35" s="6">
        <v>43476</v>
      </c>
      <c r="C35" s="6">
        <v>43555</v>
      </c>
      <c r="D35" s="8" t="s">
        <v>14</v>
      </c>
      <c r="E35" s="8" t="s">
        <v>42</v>
      </c>
      <c r="F35" s="8" t="s">
        <v>43</v>
      </c>
      <c r="G35" s="7"/>
      <c r="H35" s="27">
        <f>100+200+900</f>
        <v>1200</v>
      </c>
      <c r="I35" s="42" t="s">
        <v>205</v>
      </c>
      <c r="J35" s="43"/>
      <c r="K35" s="32" t="s">
        <v>78</v>
      </c>
      <c r="L35" s="33"/>
      <c r="M35" s="33"/>
    </row>
    <row r="36" spans="1:13" ht="60">
      <c r="A36" s="5" t="s">
        <v>161</v>
      </c>
      <c r="B36" s="6">
        <v>43476</v>
      </c>
      <c r="C36" s="6">
        <v>43555</v>
      </c>
      <c r="D36" s="8" t="s">
        <v>15</v>
      </c>
      <c r="E36" s="8" t="s">
        <v>42</v>
      </c>
      <c r="F36" s="8" t="s">
        <v>43</v>
      </c>
      <c r="G36" s="7"/>
      <c r="H36" s="27">
        <f>100+200+100+800</f>
        <v>1200</v>
      </c>
      <c r="I36" s="42" t="s">
        <v>206</v>
      </c>
      <c r="J36" s="43"/>
      <c r="K36" s="32" t="s">
        <v>79</v>
      </c>
      <c r="L36" s="33"/>
      <c r="M36" s="33"/>
    </row>
    <row r="37" spans="1:13" ht="45">
      <c r="A37" s="5" t="s">
        <v>162</v>
      </c>
      <c r="B37" s="6">
        <v>43476</v>
      </c>
      <c r="C37" s="6">
        <v>43555</v>
      </c>
      <c r="D37" s="8" t="s">
        <v>12</v>
      </c>
      <c r="E37" s="8" t="s">
        <v>29</v>
      </c>
      <c r="F37" s="8" t="s">
        <v>16</v>
      </c>
      <c r="G37" s="7" t="s">
        <v>34</v>
      </c>
      <c r="H37" s="27">
        <f>11248+480+142+2000+54994</f>
        <v>68864</v>
      </c>
      <c r="I37" s="42" t="s">
        <v>192</v>
      </c>
      <c r="J37" s="43"/>
      <c r="K37" s="32" t="s">
        <v>80</v>
      </c>
      <c r="L37" s="33"/>
      <c r="M37" s="33"/>
    </row>
    <row r="38" spans="1:13" ht="45">
      <c r="A38" s="5" t="s">
        <v>163</v>
      </c>
      <c r="B38" s="6">
        <v>43476</v>
      </c>
      <c r="C38" s="6">
        <v>43830</v>
      </c>
      <c r="D38" s="8" t="s">
        <v>8</v>
      </c>
      <c r="E38" s="8" t="s">
        <v>164</v>
      </c>
      <c r="F38" s="8" t="s">
        <v>165</v>
      </c>
      <c r="G38" s="7"/>
      <c r="H38" s="27">
        <v>0</v>
      </c>
      <c r="I38" s="42"/>
      <c r="J38" s="43"/>
      <c r="K38" s="32" t="s">
        <v>81</v>
      </c>
      <c r="L38" s="33"/>
      <c r="M38" s="33"/>
    </row>
    <row r="39" spans="1:13" ht="45">
      <c r="A39" s="5" t="s">
        <v>166</v>
      </c>
      <c r="B39" s="6">
        <v>43476</v>
      </c>
      <c r="C39" s="6">
        <v>43830</v>
      </c>
      <c r="D39" s="8" t="s">
        <v>13</v>
      </c>
      <c r="E39" s="8" t="s">
        <v>164</v>
      </c>
      <c r="F39" s="8" t="s">
        <v>165</v>
      </c>
      <c r="G39" s="7"/>
      <c r="H39" s="27">
        <v>0</v>
      </c>
      <c r="I39" s="42"/>
      <c r="J39" s="43"/>
      <c r="K39" s="32" t="s">
        <v>82</v>
      </c>
      <c r="L39" s="33"/>
      <c r="M39" s="33"/>
    </row>
    <row r="40" spans="1:13" ht="45">
      <c r="A40" s="5" t="s">
        <v>168</v>
      </c>
      <c r="B40" s="6">
        <v>43476</v>
      </c>
      <c r="C40" s="6">
        <v>43830</v>
      </c>
      <c r="D40" s="8" t="s">
        <v>9</v>
      </c>
      <c r="E40" s="8" t="s">
        <v>164</v>
      </c>
      <c r="F40" s="8" t="s">
        <v>165</v>
      </c>
      <c r="G40" s="7"/>
      <c r="H40" s="27">
        <v>0</v>
      </c>
      <c r="I40" s="42"/>
      <c r="J40" s="43"/>
      <c r="K40" s="32" t="s">
        <v>83</v>
      </c>
      <c r="L40" s="33"/>
      <c r="M40" s="33"/>
    </row>
    <row r="41" spans="1:13" ht="45">
      <c r="A41" s="5" t="s">
        <v>167</v>
      </c>
      <c r="B41" s="6">
        <v>43476</v>
      </c>
      <c r="C41" s="6">
        <v>43830</v>
      </c>
      <c r="D41" s="8" t="s">
        <v>45</v>
      </c>
      <c r="E41" s="8" t="s">
        <v>164</v>
      </c>
      <c r="F41" s="8" t="s">
        <v>165</v>
      </c>
      <c r="G41" s="7"/>
      <c r="H41" s="27">
        <v>0</v>
      </c>
      <c r="I41" s="42"/>
      <c r="J41" s="43"/>
      <c r="K41" s="32" t="s">
        <v>84</v>
      </c>
      <c r="L41" s="33"/>
      <c r="M41" s="33"/>
    </row>
    <row r="42" spans="1:13" ht="45">
      <c r="A42" s="5" t="s">
        <v>169</v>
      </c>
      <c r="B42" s="6">
        <v>43476</v>
      </c>
      <c r="C42" s="6">
        <v>43830</v>
      </c>
      <c r="D42" s="8" t="s">
        <v>25</v>
      </c>
      <c r="E42" s="8" t="s">
        <v>164</v>
      </c>
      <c r="F42" s="8" t="s">
        <v>165</v>
      </c>
      <c r="G42" s="7"/>
      <c r="H42" s="27">
        <v>0</v>
      </c>
      <c r="I42" s="42"/>
      <c r="J42" s="43"/>
      <c r="K42" s="32" t="s">
        <v>85</v>
      </c>
      <c r="L42" s="33"/>
      <c r="M42" s="33"/>
    </row>
    <row r="43" spans="1:13" ht="45">
      <c r="A43" s="5" t="s">
        <v>170</v>
      </c>
      <c r="B43" s="6">
        <v>43476</v>
      </c>
      <c r="C43" s="6">
        <v>43830</v>
      </c>
      <c r="D43" s="8" t="s">
        <v>12</v>
      </c>
      <c r="E43" s="8" t="s">
        <v>164</v>
      </c>
      <c r="F43" s="8" t="s">
        <v>165</v>
      </c>
      <c r="G43" s="7"/>
      <c r="H43" s="27">
        <v>0</v>
      </c>
      <c r="I43" s="42"/>
      <c r="J43" s="43"/>
      <c r="K43" s="32" t="s">
        <v>86</v>
      </c>
      <c r="L43" s="33"/>
      <c r="M43" s="33"/>
    </row>
    <row r="44" spans="1:13" ht="90">
      <c r="A44" s="5" t="s">
        <v>171</v>
      </c>
      <c r="B44" s="6">
        <v>43476</v>
      </c>
      <c r="C44" s="6">
        <v>43830</v>
      </c>
      <c r="D44" s="8" t="s">
        <v>14</v>
      </c>
      <c r="E44" s="8" t="s">
        <v>164</v>
      </c>
      <c r="F44" s="8" t="s">
        <v>165</v>
      </c>
      <c r="G44" s="7"/>
      <c r="H44" s="27">
        <v>0</v>
      </c>
      <c r="I44" s="42"/>
      <c r="J44" s="43"/>
      <c r="K44" s="32" t="s">
        <v>87</v>
      </c>
      <c r="L44" s="33"/>
      <c r="M44" s="33"/>
    </row>
    <row r="45" spans="1:13" ht="45">
      <c r="A45" s="5" t="s">
        <v>172</v>
      </c>
      <c r="B45" s="6">
        <v>43476</v>
      </c>
      <c r="C45" s="6">
        <v>43830</v>
      </c>
      <c r="D45" s="8" t="s">
        <v>15</v>
      </c>
      <c r="E45" s="8" t="s">
        <v>164</v>
      </c>
      <c r="F45" s="8" t="s">
        <v>165</v>
      </c>
      <c r="G45" s="7"/>
      <c r="H45" s="27">
        <v>0</v>
      </c>
      <c r="I45" s="42"/>
      <c r="J45" s="43"/>
      <c r="K45" s="32" t="s">
        <v>88</v>
      </c>
      <c r="L45" s="33"/>
      <c r="M45" s="33"/>
    </row>
    <row r="46" spans="1:13" ht="115.5" customHeight="1">
      <c r="A46" s="5" t="s">
        <v>173</v>
      </c>
      <c r="B46" s="6">
        <v>43489</v>
      </c>
      <c r="C46" s="6">
        <v>43555</v>
      </c>
      <c r="D46" s="8" t="s">
        <v>8</v>
      </c>
      <c r="E46" s="7" t="s">
        <v>30</v>
      </c>
      <c r="F46" s="8" t="s">
        <v>23</v>
      </c>
      <c r="G46" s="7"/>
      <c r="H46" s="28">
        <f>43637+23800+43647-1308.46+6000</f>
        <v>115775.54</v>
      </c>
      <c r="I46" s="42" t="s">
        <v>388</v>
      </c>
      <c r="J46" s="43"/>
      <c r="K46" s="32" t="s">
        <v>89</v>
      </c>
      <c r="L46" s="33"/>
      <c r="M46" s="33"/>
    </row>
    <row r="47" spans="1:13" ht="30" customHeight="1">
      <c r="A47" s="11">
        <v>42</v>
      </c>
      <c r="B47" s="6">
        <v>43490</v>
      </c>
      <c r="C47" s="6">
        <v>43555</v>
      </c>
      <c r="D47" s="10" t="s">
        <v>13</v>
      </c>
      <c r="E47" s="10" t="s">
        <v>174</v>
      </c>
      <c r="F47" s="8" t="s">
        <v>175</v>
      </c>
      <c r="G47" s="7"/>
      <c r="H47" s="27">
        <v>1554</v>
      </c>
      <c r="I47" s="42"/>
      <c r="J47" s="43"/>
      <c r="K47" s="32" t="s">
        <v>90</v>
      </c>
      <c r="L47" s="33"/>
      <c r="M47" s="33"/>
    </row>
    <row r="48" spans="1:13" ht="60" customHeight="1">
      <c r="A48" s="5" t="s">
        <v>176</v>
      </c>
      <c r="B48" s="6">
        <v>43525</v>
      </c>
      <c r="C48" s="6">
        <v>43555</v>
      </c>
      <c r="D48" s="8" t="s">
        <v>45</v>
      </c>
      <c r="E48" s="8" t="s">
        <v>42</v>
      </c>
      <c r="F48" s="8" t="s">
        <v>43</v>
      </c>
      <c r="G48" s="7"/>
      <c r="H48" s="7">
        <f>100+900</f>
        <v>1000</v>
      </c>
      <c r="I48" s="42"/>
      <c r="J48" s="43"/>
      <c r="K48" s="32" t="s">
        <v>91</v>
      </c>
      <c r="L48" s="33"/>
      <c r="M48" s="33"/>
    </row>
    <row r="49" spans="1:13" ht="93" customHeight="1">
      <c r="A49" s="5" t="s">
        <v>177</v>
      </c>
      <c r="B49" s="6">
        <v>43529</v>
      </c>
      <c r="C49" s="6">
        <v>43555</v>
      </c>
      <c r="D49" s="12" t="s">
        <v>14</v>
      </c>
      <c r="E49" s="8" t="s">
        <v>178</v>
      </c>
      <c r="F49" s="8" t="s">
        <v>179</v>
      </c>
      <c r="G49" s="7"/>
      <c r="H49" s="7">
        <v>4000</v>
      </c>
      <c r="I49" s="42"/>
      <c r="J49" s="43"/>
      <c r="K49" s="32" t="s">
        <v>92</v>
      </c>
      <c r="L49" s="33"/>
      <c r="M49" s="33"/>
    </row>
    <row r="50" spans="1:13" ht="32.25" customHeight="1">
      <c r="A50" s="5">
        <v>44</v>
      </c>
      <c r="B50" s="6">
        <v>43535</v>
      </c>
      <c r="C50" s="6">
        <v>43555</v>
      </c>
      <c r="D50" s="8" t="s">
        <v>13</v>
      </c>
      <c r="E50" s="8" t="s">
        <v>180</v>
      </c>
      <c r="F50" s="8" t="s">
        <v>181</v>
      </c>
      <c r="G50" s="7"/>
      <c r="H50" s="7">
        <v>193</v>
      </c>
      <c r="I50" s="42"/>
      <c r="J50" s="43"/>
      <c r="K50" s="32" t="s">
        <v>93</v>
      </c>
      <c r="L50" s="33"/>
      <c r="M50" s="33"/>
    </row>
    <row r="51" spans="1:13" ht="30.75" customHeight="1">
      <c r="A51" s="5">
        <v>45</v>
      </c>
      <c r="B51" s="6">
        <v>43535</v>
      </c>
      <c r="C51" s="6">
        <v>43555</v>
      </c>
      <c r="D51" s="8" t="s">
        <v>13</v>
      </c>
      <c r="E51" s="8" t="s">
        <v>46</v>
      </c>
      <c r="F51" s="8" t="s">
        <v>182</v>
      </c>
      <c r="G51" s="7"/>
      <c r="H51" s="7">
        <v>34824</v>
      </c>
      <c r="I51" s="42"/>
      <c r="J51" s="43"/>
      <c r="K51" s="32" t="s">
        <v>94</v>
      </c>
      <c r="L51" s="33"/>
      <c r="M51" s="33"/>
    </row>
    <row r="52" spans="1:13" ht="29.25" customHeight="1">
      <c r="A52" s="5">
        <v>46</v>
      </c>
      <c r="B52" s="6">
        <v>43535</v>
      </c>
      <c r="C52" s="6">
        <v>43555</v>
      </c>
      <c r="D52" s="8" t="s">
        <v>13</v>
      </c>
      <c r="E52" s="8" t="s">
        <v>46</v>
      </c>
      <c r="F52" s="8" t="s">
        <v>183</v>
      </c>
      <c r="G52" s="7"/>
      <c r="H52" s="7">
        <v>6200</v>
      </c>
      <c r="I52" s="42"/>
      <c r="J52" s="43"/>
      <c r="K52" s="32" t="s">
        <v>95</v>
      </c>
      <c r="L52" s="33"/>
      <c r="M52" s="33"/>
    </row>
    <row r="53" spans="1:13" ht="92.25" customHeight="1">
      <c r="A53" s="5">
        <v>47</v>
      </c>
      <c r="B53" s="6">
        <v>43535</v>
      </c>
      <c r="C53" s="6">
        <v>43830</v>
      </c>
      <c r="D53" s="8" t="s">
        <v>14</v>
      </c>
      <c r="E53" s="8" t="s">
        <v>44</v>
      </c>
      <c r="F53" s="8" t="s">
        <v>184</v>
      </c>
      <c r="G53" s="7"/>
      <c r="H53" s="7">
        <v>2610</v>
      </c>
      <c r="I53" s="42"/>
      <c r="J53" s="43"/>
      <c r="K53" s="32" t="s">
        <v>96</v>
      </c>
      <c r="L53" s="33"/>
      <c r="M53" s="33"/>
    </row>
    <row r="54" spans="1:13" ht="60" customHeight="1">
      <c r="A54" s="5">
        <v>48</v>
      </c>
      <c r="B54" s="6">
        <v>43535</v>
      </c>
      <c r="C54" s="6">
        <v>43555</v>
      </c>
      <c r="D54" s="8" t="s">
        <v>15</v>
      </c>
      <c r="E54" s="8" t="s">
        <v>47</v>
      </c>
      <c r="F54" s="8" t="s">
        <v>185</v>
      </c>
      <c r="G54" s="7"/>
      <c r="H54" s="7">
        <v>3590</v>
      </c>
      <c r="I54" s="42"/>
      <c r="J54" s="43"/>
      <c r="K54" s="32" t="s">
        <v>97</v>
      </c>
      <c r="L54" s="33"/>
      <c r="M54" s="33"/>
    </row>
    <row r="55" spans="1:13" ht="43.5" customHeight="1">
      <c r="A55" s="5">
        <v>49</v>
      </c>
      <c r="B55" s="6">
        <v>43543</v>
      </c>
      <c r="C55" s="6">
        <v>43555</v>
      </c>
      <c r="D55" s="8" t="s">
        <v>8</v>
      </c>
      <c r="E55" s="8" t="s">
        <v>193</v>
      </c>
      <c r="F55" s="8" t="s">
        <v>194</v>
      </c>
      <c r="G55" s="7"/>
      <c r="H55" s="7">
        <v>3892</v>
      </c>
      <c r="I55" s="42"/>
      <c r="J55" s="43"/>
      <c r="K55" s="32" t="s">
        <v>98</v>
      </c>
      <c r="L55" s="33"/>
      <c r="M55" s="33"/>
    </row>
    <row r="56" spans="1:13" ht="28.5" customHeight="1">
      <c r="A56" s="5">
        <v>50</v>
      </c>
      <c r="B56" s="6">
        <v>43543</v>
      </c>
      <c r="C56" s="6">
        <v>43830</v>
      </c>
      <c r="D56" s="8" t="s">
        <v>12</v>
      </c>
      <c r="E56" s="8" t="s">
        <v>195</v>
      </c>
      <c r="F56" s="8" t="s">
        <v>196</v>
      </c>
      <c r="G56" s="7"/>
      <c r="H56" s="7">
        <f>650+773</f>
        <v>1423</v>
      </c>
      <c r="I56" s="42"/>
      <c r="J56" s="43"/>
      <c r="K56" s="32" t="s">
        <v>99</v>
      </c>
      <c r="L56" s="33"/>
      <c r="M56" s="33"/>
    </row>
    <row r="57" spans="1:13" ht="33" customHeight="1">
      <c r="A57" s="5" t="s">
        <v>207</v>
      </c>
      <c r="B57" s="6">
        <v>43557</v>
      </c>
      <c r="C57" s="6">
        <v>43830</v>
      </c>
      <c r="D57" s="8" t="s">
        <v>8</v>
      </c>
      <c r="E57" s="8" t="s">
        <v>208</v>
      </c>
      <c r="F57" s="8" t="s">
        <v>209</v>
      </c>
      <c r="G57" s="7"/>
      <c r="H57" s="7">
        <v>10000</v>
      </c>
      <c r="I57" s="42"/>
      <c r="J57" s="43"/>
      <c r="K57" s="32" t="s">
        <v>100</v>
      </c>
      <c r="L57" s="33"/>
      <c r="M57" s="33"/>
    </row>
    <row r="58" spans="1:13" ht="92.25" customHeight="1">
      <c r="A58" s="5">
        <v>51</v>
      </c>
      <c r="B58" s="6">
        <v>43558</v>
      </c>
      <c r="C58" s="6">
        <v>43830</v>
      </c>
      <c r="D58" s="8" t="s">
        <v>14</v>
      </c>
      <c r="E58" s="8" t="s">
        <v>210</v>
      </c>
      <c r="F58" s="8" t="s">
        <v>211</v>
      </c>
      <c r="G58" s="7"/>
      <c r="H58" s="7">
        <v>7000</v>
      </c>
      <c r="I58" s="42"/>
      <c r="J58" s="43"/>
      <c r="K58" s="32" t="s">
        <v>101</v>
      </c>
      <c r="L58" s="33"/>
      <c r="M58" s="33"/>
    </row>
    <row r="59" spans="1:13" s="2" customFormat="1" ht="30" customHeight="1">
      <c r="A59" s="12">
        <v>52</v>
      </c>
      <c r="B59" s="13">
        <v>43558</v>
      </c>
      <c r="C59" s="13">
        <v>43830</v>
      </c>
      <c r="D59" s="8" t="s">
        <v>8</v>
      </c>
      <c r="E59" s="8" t="s">
        <v>210</v>
      </c>
      <c r="F59" s="8" t="s">
        <v>211</v>
      </c>
      <c r="G59" s="8"/>
      <c r="H59" s="8">
        <v>2000</v>
      </c>
      <c r="I59" s="42"/>
      <c r="J59" s="43"/>
      <c r="K59" s="32" t="s">
        <v>102</v>
      </c>
      <c r="L59" s="33"/>
      <c r="M59" s="33"/>
    </row>
    <row r="60" spans="1:13" s="2" customFormat="1" ht="45">
      <c r="A60" s="12">
        <v>53</v>
      </c>
      <c r="B60" s="13">
        <v>43558</v>
      </c>
      <c r="C60" s="13">
        <v>43830</v>
      </c>
      <c r="D60" s="8" t="s">
        <v>45</v>
      </c>
      <c r="E60" s="8" t="s">
        <v>212</v>
      </c>
      <c r="F60" s="8" t="s">
        <v>213</v>
      </c>
      <c r="G60" s="8"/>
      <c r="H60" s="8">
        <v>39929.339999999997</v>
      </c>
      <c r="I60" s="42"/>
      <c r="J60" s="43"/>
      <c r="K60" s="32" t="s">
        <v>85</v>
      </c>
      <c r="L60" s="33"/>
      <c r="M60" s="33"/>
    </row>
    <row r="61" spans="1:13" s="2" customFormat="1" ht="90">
      <c r="A61" s="12">
        <v>54</v>
      </c>
      <c r="B61" s="13">
        <v>43558</v>
      </c>
      <c r="C61" s="13">
        <v>43830</v>
      </c>
      <c r="D61" s="8" t="s">
        <v>14</v>
      </c>
      <c r="E61" s="8" t="s">
        <v>214</v>
      </c>
      <c r="F61" s="8" t="s">
        <v>215</v>
      </c>
      <c r="G61" s="8"/>
      <c r="H61" s="8">
        <v>444</v>
      </c>
      <c r="I61" s="42"/>
      <c r="J61" s="43"/>
      <c r="K61" s="32" t="s">
        <v>86</v>
      </c>
      <c r="L61" s="33"/>
      <c r="M61" s="33"/>
    </row>
    <row r="62" spans="1:13" s="2" customFormat="1" ht="45">
      <c r="A62" s="12" t="s">
        <v>216</v>
      </c>
      <c r="B62" s="13">
        <v>43558</v>
      </c>
      <c r="C62" s="13">
        <v>43830</v>
      </c>
      <c r="D62" s="8" t="s">
        <v>8</v>
      </c>
      <c r="E62" s="8" t="s">
        <v>217</v>
      </c>
      <c r="F62" s="8" t="s">
        <v>218</v>
      </c>
      <c r="G62" s="8"/>
      <c r="H62" s="8">
        <v>1383.2</v>
      </c>
      <c r="I62" s="42"/>
      <c r="J62" s="43"/>
      <c r="K62" s="32" t="s">
        <v>87</v>
      </c>
      <c r="L62" s="33"/>
      <c r="M62" s="33"/>
    </row>
    <row r="63" spans="1:13" s="2" customFormat="1" ht="45">
      <c r="A63" s="12">
        <v>56</v>
      </c>
      <c r="B63" s="13">
        <v>43558</v>
      </c>
      <c r="C63" s="13">
        <v>43830</v>
      </c>
      <c r="D63" s="8" t="s">
        <v>8</v>
      </c>
      <c r="E63" s="8" t="s">
        <v>178</v>
      </c>
      <c r="F63" s="8" t="s">
        <v>219</v>
      </c>
      <c r="G63" s="8"/>
      <c r="H63" s="8">
        <v>2160</v>
      </c>
      <c r="I63" s="42"/>
      <c r="J63" s="43"/>
      <c r="K63" s="32" t="s">
        <v>88</v>
      </c>
      <c r="L63" s="33"/>
      <c r="M63" s="33"/>
    </row>
    <row r="64" spans="1:13" s="2" customFormat="1" ht="30">
      <c r="A64" s="12">
        <v>57</v>
      </c>
      <c r="B64" s="13">
        <v>43560</v>
      </c>
      <c r="C64" s="13">
        <v>43830</v>
      </c>
      <c r="D64" s="8" t="s">
        <v>12</v>
      </c>
      <c r="E64" s="8" t="s">
        <v>220</v>
      </c>
      <c r="F64" s="8" t="s">
        <v>221</v>
      </c>
      <c r="G64" s="8"/>
      <c r="H64" s="8">
        <v>1500</v>
      </c>
      <c r="I64" s="42"/>
      <c r="J64" s="43"/>
      <c r="K64" s="32" t="s">
        <v>89</v>
      </c>
      <c r="L64" s="33"/>
      <c r="M64" s="33"/>
    </row>
    <row r="65" spans="1:13" s="2" customFormat="1" ht="30">
      <c r="A65" s="12">
        <v>58</v>
      </c>
      <c r="B65" s="13">
        <v>43563</v>
      </c>
      <c r="C65" s="13">
        <v>43830</v>
      </c>
      <c r="D65" s="8" t="s">
        <v>12</v>
      </c>
      <c r="E65" s="8" t="s">
        <v>222</v>
      </c>
      <c r="F65" s="8" t="s">
        <v>211</v>
      </c>
      <c r="G65" s="8"/>
      <c r="H65" s="8">
        <v>6299.8</v>
      </c>
      <c r="I65" s="42"/>
      <c r="J65" s="43"/>
      <c r="K65" s="32" t="s">
        <v>90</v>
      </c>
      <c r="L65" s="33"/>
      <c r="M65" s="33"/>
    </row>
    <row r="66" spans="1:13" s="2" customFormat="1" ht="30">
      <c r="A66" s="12">
        <v>59</v>
      </c>
      <c r="B66" s="13">
        <v>43563</v>
      </c>
      <c r="C66" s="13">
        <v>43830</v>
      </c>
      <c r="D66" s="8" t="s">
        <v>12</v>
      </c>
      <c r="E66" s="8" t="s">
        <v>223</v>
      </c>
      <c r="F66" s="8" t="s">
        <v>224</v>
      </c>
      <c r="G66" s="8"/>
      <c r="H66" s="8">
        <v>4000</v>
      </c>
      <c r="I66" s="42"/>
      <c r="J66" s="43"/>
      <c r="K66" s="32" t="s">
        <v>91</v>
      </c>
      <c r="L66" s="33"/>
      <c r="M66" s="33"/>
    </row>
    <row r="67" spans="1:13" s="2" customFormat="1" ht="45">
      <c r="A67" s="12" t="s">
        <v>225</v>
      </c>
      <c r="B67" s="13">
        <v>43563</v>
      </c>
      <c r="C67" s="13">
        <v>43830</v>
      </c>
      <c r="D67" s="8" t="s">
        <v>12</v>
      </c>
      <c r="E67" s="8" t="s">
        <v>226</v>
      </c>
      <c r="F67" s="8" t="s">
        <v>227</v>
      </c>
      <c r="G67" s="8"/>
      <c r="H67" s="8">
        <v>3439.12</v>
      </c>
      <c r="I67" s="42"/>
      <c r="J67" s="43"/>
      <c r="K67" s="32" t="s">
        <v>92</v>
      </c>
      <c r="L67" s="33"/>
      <c r="M67" s="33"/>
    </row>
    <row r="68" spans="1:13" s="2" customFormat="1" ht="30">
      <c r="A68" s="12">
        <v>61</v>
      </c>
      <c r="B68" s="13">
        <v>43563</v>
      </c>
      <c r="C68" s="13">
        <v>43830</v>
      </c>
      <c r="D68" s="8" t="s">
        <v>8</v>
      </c>
      <c r="E68" s="8" t="s">
        <v>228</v>
      </c>
      <c r="F68" s="8" t="s">
        <v>229</v>
      </c>
      <c r="G68" s="8" t="s">
        <v>230</v>
      </c>
      <c r="H68" s="8">
        <v>20000</v>
      </c>
      <c r="I68" s="42"/>
      <c r="J68" s="43"/>
      <c r="K68" s="32" t="s">
        <v>93</v>
      </c>
      <c r="L68" s="33"/>
      <c r="M68" s="33"/>
    </row>
    <row r="69" spans="1:13" s="2" customFormat="1" ht="30">
      <c r="A69" s="12">
        <v>62</v>
      </c>
      <c r="B69" s="13">
        <v>43563</v>
      </c>
      <c r="C69" s="13">
        <v>43830</v>
      </c>
      <c r="D69" s="8" t="s">
        <v>8</v>
      </c>
      <c r="E69" s="8" t="s">
        <v>231</v>
      </c>
      <c r="F69" s="8" t="s">
        <v>232</v>
      </c>
      <c r="G69" s="8"/>
      <c r="H69" s="8">
        <v>500</v>
      </c>
      <c r="I69" s="42"/>
      <c r="J69" s="43"/>
      <c r="K69" s="32" t="s">
        <v>94</v>
      </c>
      <c r="L69" s="33"/>
      <c r="M69" s="33"/>
    </row>
    <row r="70" spans="1:13" s="2" customFormat="1" ht="45">
      <c r="A70" s="12" t="s">
        <v>233</v>
      </c>
      <c r="B70" s="13">
        <v>43563</v>
      </c>
      <c r="C70" s="13">
        <v>43830</v>
      </c>
      <c r="D70" s="8" t="s">
        <v>15</v>
      </c>
      <c r="E70" s="8" t="s">
        <v>226</v>
      </c>
      <c r="F70" s="8" t="s">
        <v>227</v>
      </c>
      <c r="G70" s="8"/>
      <c r="H70" s="8">
        <v>1627.48</v>
      </c>
      <c r="I70" s="42"/>
      <c r="J70" s="43"/>
      <c r="K70" s="32" t="s">
        <v>95</v>
      </c>
      <c r="L70" s="33"/>
      <c r="M70" s="33"/>
    </row>
    <row r="71" spans="1:13" s="2" customFormat="1" ht="45">
      <c r="A71" s="12">
        <v>64</v>
      </c>
      <c r="B71" s="13">
        <v>43563</v>
      </c>
      <c r="C71" s="13">
        <v>43830</v>
      </c>
      <c r="D71" s="8" t="s">
        <v>15</v>
      </c>
      <c r="E71" s="8" t="s">
        <v>234</v>
      </c>
      <c r="F71" s="8" t="s">
        <v>235</v>
      </c>
      <c r="G71" s="8" t="s">
        <v>236</v>
      </c>
      <c r="H71" s="8">
        <v>7874</v>
      </c>
      <c r="I71" s="42"/>
      <c r="J71" s="43"/>
      <c r="K71" s="32" t="s">
        <v>96</v>
      </c>
      <c r="L71" s="33"/>
      <c r="M71" s="33"/>
    </row>
    <row r="72" spans="1:13" s="2" customFormat="1" ht="75">
      <c r="A72" s="12" t="s">
        <v>237</v>
      </c>
      <c r="B72" s="13">
        <v>43564</v>
      </c>
      <c r="C72" s="13">
        <v>43930</v>
      </c>
      <c r="D72" s="8" t="s">
        <v>15</v>
      </c>
      <c r="E72" s="8" t="s">
        <v>238</v>
      </c>
      <c r="F72" s="8" t="s">
        <v>239</v>
      </c>
      <c r="G72" s="8"/>
      <c r="H72" s="8">
        <v>616.9</v>
      </c>
      <c r="I72" s="42"/>
      <c r="J72" s="43"/>
      <c r="K72" s="32" t="s">
        <v>97</v>
      </c>
      <c r="L72" s="33"/>
      <c r="M72" s="33"/>
    </row>
    <row r="73" spans="1:13" s="2" customFormat="1" ht="30">
      <c r="A73" s="12">
        <v>66</v>
      </c>
      <c r="B73" s="13">
        <v>43564</v>
      </c>
      <c r="C73" s="13">
        <v>43830</v>
      </c>
      <c r="D73" s="8" t="s">
        <v>240</v>
      </c>
      <c r="E73" s="8" t="s">
        <v>210</v>
      </c>
      <c r="F73" s="8" t="s">
        <v>211</v>
      </c>
      <c r="G73" s="8"/>
      <c r="H73" s="8">
        <v>3700</v>
      </c>
      <c r="I73" s="42"/>
      <c r="J73" s="43"/>
      <c r="K73" s="32" t="s">
        <v>98</v>
      </c>
      <c r="L73" s="33"/>
      <c r="M73" s="33"/>
    </row>
    <row r="74" spans="1:13" s="2" customFormat="1" ht="30">
      <c r="A74" s="12">
        <v>67</v>
      </c>
      <c r="B74" s="13">
        <v>43564</v>
      </c>
      <c r="C74" s="13">
        <v>43830</v>
      </c>
      <c r="D74" s="8" t="s">
        <v>9</v>
      </c>
      <c r="E74" s="8" t="s">
        <v>241</v>
      </c>
      <c r="F74" s="8" t="s">
        <v>224</v>
      </c>
      <c r="G74" s="8"/>
      <c r="H74" s="8">
        <v>3000</v>
      </c>
      <c r="I74" s="42"/>
      <c r="J74" s="43"/>
      <c r="K74" s="32" t="s">
        <v>99</v>
      </c>
      <c r="L74" s="33"/>
      <c r="M74" s="33"/>
    </row>
    <row r="75" spans="1:13" s="2" customFormat="1" ht="30">
      <c r="A75" s="12">
        <v>68</v>
      </c>
      <c r="B75" s="13">
        <v>43564</v>
      </c>
      <c r="C75" s="13">
        <v>43830</v>
      </c>
      <c r="D75" s="8" t="s">
        <v>9</v>
      </c>
      <c r="E75" s="8" t="s">
        <v>220</v>
      </c>
      <c r="F75" s="8" t="s">
        <v>221</v>
      </c>
      <c r="G75" s="8"/>
      <c r="H75" s="8">
        <v>1000</v>
      </c>
      <c r="I75" s="42"/>
      <c r="J75" s="43"/>
      <c r="K75" s="32" t="s">
        <v>100</v>
      </c>
      <c r="L75" s="33"/>
      <c r="M75" s="33"/>
    </row>
    <row r="76" spans="1:13" s="2" customFormat="1" ht="30">
      <c r="A76" s="12">
        <v>69</v>
      </c>
      <c r="B76" s="13">
        <v>43564</v>
      </c>
      <c r="C76" s="13">
        <v>43830</v>
      </c>
      <c r="D76" s="8" t="s">
        <v>12</v>
      </c>
      <c r="E76" s="8" t="s">
        <v>242</v>
      </c>
      <c r="F76" s="8" t="s">
        <v>243</v>
      </c>
      <c r="G76" s="8"/>
      <c r="H76" s="8">
        <v>1080</v>
      </c>
      <c r="I76" s="42"/>
      <c r="J76" s="43"/>
      <c r="K76" s="32" t="s">
        <v>101</v>
      </c>
      <c r="L76" s="33"/>
      <c r="M76" s="33"/>
    </row>
    <row r="77" spans="1:13" s="2" customFormat="1" ht="30">
      <c r="A77" s="12">
        <v>70</v>
      </c>
      <c r="B77" s="13">
        <v>43564</v>
      </c>
      <c r="C77" s="13">
        <v>43830</v>
      </c>
      <c r="D77" s="8" t="s">
        <v>12</v>
      </c>
      <c r="E77" s="8" t="s">
        <v>244</v>
      </c>
      <c r="F77" s="8" t="s">
        <v>245</v>
      </c>
      <c r="G77" s="8"/>
      <c r="H77" s="8">
        <v>7901.5</v>
      </c>
      <c r="I77" s="42"/>
      <c r="J77" s="43"/>
      <c r="K77" s="32" t="s">
        <v>102</v>
      </c>
      <c r="L77" s="33"/>
      <c r="M77" s="33"/>
    </row>
    <row r="78" spans="1:13" s="2" customFormat="1" ht="30">
      <c r="A78" s="12">
        <v>71</v>
      </c>
      <c r="B78" s="13">
        <v>43564</v>
      </c>
      <c r="C78" s="13">
        <v>43830</v>
      </c>
      <c r="D78" s="8" t="s">
        <v>8</v>
      </c>
      <c r="E78" s="8" t="s">
        <v>246</v>
      </c>
      <c r="F78" s="8" t="s">
        <v>247</v>
      </c>
      <c r="G78" s="8"/>
      <c r="H78" s="8">
        <v>2850.42</v>
      </c>
      <c r="I78" s="42"/>
      <c r="J78" s="43"/>
      <c r="K78" s="32" t="s">
        <v>103</v>
      </c>
      <c r="L78" s="33"/>
      <c r="M78" s="33"/>
    </row>
    <row r="79" spans="1:13" s="2" customFormat="1" ht="30">
      <c r="A79" s="12">
        <v>72</v>
      </c>
      <c r="B79" s="13">
        <v>43564</v>
      </c>
      <c r="C79" s="13">
        <v>43830</v>
      </c>
      <c r="D79" s="8" t="s">
        <v>8</v>
      </c>
      <c r="E79" s="8" t="s">
        <v>248</v>
      </c>
      <c r="F79" s="8" t="s">
        <v>249</v>
      </c>
      <c r="G79" s="8"/>
      <c r="H79" s="8">
        <v>3000</v>
      </c>
      <c r="I79" s="42"/>
      <c r="J79" s="43"/>
      <c r="K79" s="32" t="s">
        <v>104</v>
      </c>
      <c r="L79" s="33"/>
      <c r="M79" s="33"/>
    </row>
    <row r="80" spans="1:13" s="2" customFormat="1" ht="45">
      <c r="A80" s="12">
        <v>73</v>
      </c>
      <c r="B80" s="13">
        <v>43564</v>
      </c>
      <c r="C80" s="13">
        <v>43830</v>
      </c>
      <c r="D80" s="8" t="s">
        <v>8</v>
      </c>
      <c r="E80" s="8" t="s">
        <v>250</v>
      </c>
      <c r="F80" s="8" t="s">
        <v>251</v>
      </c>
      <c r="G80" s="8"/>
      <c r="H80" s="8">
        <v>6000</v>
      </c>
      <c r="I80" s="42"/>
      <c r="J80" s="43"/>
      <c r="K80" s="32" t="s">
        <v>105</v>
      </c>
      <c r="L80" s="33"/>
      <c r="M80" s="33"/>
    </row>
    <row r="81" spans="1:13" s="2" customFormat="1" ht="90">
      <c r="A81" s="12">
        <v>74</v>
      </c>
      <c r="B81" s="13">
        <v>43570</v>
      </c>
      <c r="C81" s="13">
        <v>43830</v>
      </c>
      <c r="D81" s="8" t="s">
        <v>14</v>
      </c>
      <c r="E81" s="8" t="s">
        <v>252</v>
      </c>
      <c r="F81" s="8" t="s">
        <v>253</v>
      </c>
      <c r="G81" s="29" t="s">
        <v>254</v>
      </c>
      <c r="H81" s="8">
        <v>4900</v>
      </c>
      <c r="I81" s="42"/>
      <c r="J81" s="43"/>
      <c r="K81" s="32" t="s">
        <v>106</v>
      </c>
      <c r="L81" s="33"/>
      <c r="M81" s="33"/>
    </row>
    <row r="82" spans="1:13" s="2" customFormat="1" ht="45">
      <c r="A82" s="12">
        <v>75</v>
      </c>
      <c r="B82" s="13">
        <v>43570</v>
      </c>
      <c r="C82" s="13">
        <v>43830</v>
      </c>
      <c r="D82" s="8" t="s">
        <v>15</v>
      </c>
      <c r="E82" s="8" t="s">
        <v>223</v>
      </c>
      <c r="F82" s="8" t="s">
        <v>255</v>
      </c>
      <c r="G82" s="8"/>
      <c r="H82" s="8">
        <v>4284</v>
      </c>
      <c r="I82" s="42"/>
      <c r="J82" s="43"/>
      <c r="K82" s="32" t="s">
        <v>107</v>
      </c>
      <c r="L82" s="33"/>
      <c r="M82" s="33"/>
    </row>
    <row r="83" spans="1:13" s="2" customFormat="1" ht="30">
      <c r="A83" s="12">
        <v>76</v>
      </c>
      <c r="B83" s="13">
        <v>43574</v>
      </c>
      <c r="C83" s="13">
        <v>43830</v>
      </c>
      <c r="D83" s="8" t="s">
        <v>13</v>
      </c>
      <c r="E83" s="8" t="s">
        <v>256</v>
      </c>
      <c r="F83" s="8" t="s">
        <v>224</v>
      </c>
      <c r="G83" s="8"/>
      <c r="H83" s="8">
        <v>3890</v>
      </c>
      <c r="I83" s="42"/>
      <c r="J83" s="43"/>
      <c r="K83" s="32" t="s">
        <v>108</v>
      </c>
      <c r="L83" s="33"/>
      <c r="M83" s="33"/>
    </row>
    <row r="84" spans="1:13" s="2" customFormat="1" ht="30">
      <c r="A84" s="12">
        <v>77</v>
      </c>
      <c r="B84" s="13">
        <v>43577</v>
      </c>
      <c r="C84" s="13">
        <v>43830</v>
      </c>
      <c r="D84" s="8" t="s">
        <v>13</v>
      </c>
      <c r="E84" s="8" t="s">
        <v>210</v>
      </c>
      <c r="F84" s="8" t="s">
        <v>211</v>
      </c>
      <c r="G84" s="8"/>
      <c r="H84" s="8">
        <v>3000</v>
      </c>
      <c r="I84" s="42"/>
      <c r="J84" s="43"/>
      <c r="K84" s="32" t="s">
        <v>109</v>
      </c>
      <c r="L84" s="33"/>
      <c r="M84" s="33"/>
    </row>
    <row r="85" spans="1:13" s="2" customFormat="1" ht="30">
      <c r="A85" s="12">
        <v>78</v>
      </c>
      <c r="B85" s="13">
        <v>43577</v>
      </c>
      <c r="C85" s="13">
        <v>43830</v>
      </c>
      <c r="D85" s="8" t="s">
        <v>13</v>
      </c>
      <c r="E85" s="8" t="s">
        <v>220</v>
      </c>
      <c r="F85" s="8" t="s">
        <v>221</v>
      </c>
      <c r="G85" s="8" t="s">
        <v>257</v>
      </c>
      <c r="H85" s="8">
        <v>1000</v>
      </c>
      <c r="I85" s="42"/>
      <c r="J85" s="43"/>
      <c r="K85" s="32" t="s">
        <v>110</v>
      </c>
      <c r="L85" s="33"/>
      <c r="M85" s="33"/>
    </row>
    <row r="86" spans="1:13" s="2" customFormat="1" ht="45">
      <c r="A86" s="12">
        <v>79</v>
      </c>
      <c r="B86" s="13">
        <v>43577</v>
      </c>
      <c r="C86" s="13">
        <v>43830</v>
      </c>
      <c r="D86" s="8" t="s">
        <v>45</v>
      </c>
      <c r="E86" s="8" t="s">
        <v>258</v>
      </c>
      <c r="F86" s="8" t="s">
        <v>259</v>
      </c>
      <c r="G86" s="8"/>
      <c r="H86" s="8">
        <v>11095</v>
      </c>
      <c r="I86" s="42"/>
      <c r="J86" s="43"/>
      <c r="K86" s="32" t="s">
        <v>111</v>
      </c>
      <c r="L86" s="33"/>
      <c r="M86" s="33"/>
    </row>
    <row r="87" spans="1:13" s="2" customFormat="1" ht="30">
      <c r="A87" s="12">
        <v>80</v>
      </c>
      <c r="B87" s="13">
        <v>43577</v>
      </c>
      <c r="C87" s="13">
        <v>43830</v>
      </c>
      <c r="D87" s="8" t="s">
        <v>12</v>
      </c>
      <c r="E87" s="8" t="s">
        <v>258</v>
      </c>
      <c r="F87" s="8" t="s">
        <v>260</v>
      </c>
      <c r="G87" s="8"/>
      <c r="H87" s="8">
        <v>3120</v>
      </c>
      <c r="I87" s="42"/>
      <c r="J87" s="43"/>
      <c r="K87" s="32" t="s">
        <v>112</v>
      </c>
      <c r="L87" s="33"/>
      <c r="M87" s="33"/>
    </row>
    <row r="88" spans="1:13" s="2" customFormat="1" ht="90">
      <c r="A88" s="12">
        <v>81</v>
      </c>
      <c r="B88" s="13">
        <v>43577</v>
      </c>
      <c r="C88" s="13">
        <v>43830</v>
      </c>
      <c r="D88" s="8" t="s">
        <v>14</v>
      </c>
      <c r="E88" s="8" t="s">
        <v>223</v>
      </c>
      <c r="F88" s="8" t="s">
        <v>224</v>
      </c>
      <c r="G88" s="8"/>
      <c r="H88" s="8">
        <v>2787</v>
      </c>
      <c r="I88" s="42"/>
      <c r="J88" s="43"/>
      <c r="K88" s="32" t="s">
        <v>113</v>
      </c>
      <c r="L88" s="33"/>
      <c r="M88" s="33"/>
    </row>
    <row r="89" spans="1:13" s="2" customFormat="1" ht="45">
      <c r="A89" s="12">
        <v>82</v>
      </c>
      <c r="B89" s="13">
        <v>43577</v>
      </c>
      <c r="C89" s="13">
        <v>43830</v>
      </c>
      <c r="D89" s="8" t="s">
        <v>15</v>
      </c>
      <c r="E89" s="8" t="s">
        <v>252</v>
      </c>
      <c r="F89" s="8" t="s">
        <v>261</v>
      </c>
      <c r="G89" s="29" t="s">
        <v>262</v>
      </c>
      <c r="H89" s="8">
        <v>6800</v>
      </c>
      <c r="I89" s="44"/>
      <c r="J89" s="44"/>
      <c r="K89" s="32" t="s">
        <v>50</v>
      </c>
      <c r="L89" s="33"/>
      <c r="M89" s="33"/>
    </row>
    <row r="90" spans="1:13" s="2" customFormat="1" ht="45">
      <c r="A90" s="12">
        <v>83</v>
      </c>
      <c r="B90" s="13">
        <v>43577</v>
      </c>
      <c r="C90" s="13">
        <v>43830</v>
      </c>
      <c r="D90" s="8" t="s">
        <v>15</v>
      </c>
      <c r="E90" s="8" t="s">
        <v>252</v>
      </c>
      <c r="F90" s="8" t="s">
        <v>263</v>
      </c>
      <c r="G90" s="8" t="s">
        <v>257</v>
      </c>
      <c r="H90" s="8">
        <v>1100</v>
      </c>
      <c r="I90" s="44"/>
      <c r="J90" s="44"/>
      <c r="K90" s="32" t="s">
        <v>51</v>
      </c>
      <c r="L90" s="33"/>
      <c r="M90" s="33"/>
    </row>
    <row r="91" spans="1:13" s="2" customFormat="1" ht="60">
      <c r="A91" s="12">
        <v>84</v>
      </c>
      <c r="B91" s="13">
        <v>43577</v>
      </c>
      <c r="C91" s="13">
        <v>43830</v>
      </c>
      <c r="D91" s="8" t="s">
        <v>15</v>
      </c>
      <c r="E91" s="8" t="s">
        <v>264</v>
      </c>
      <c r="F91" s="8" t="s">
        <v>265</v>
      </c>
      <c r="G91" s="8"/>
      <c r="H91" s="8">
        <v>4510.37</v>
      </c>
      <c r="I91" s="44"/>
      <c r="J91" s="44"/>
      <c r="K91" s="32" t="s">
        <v>52</v>
      </c>
      <c r="L91" s="33"/>
      <c r="M91" s="33"/>
    </row>
    <row r="92" spans="1:13" s="2" customFormat="1" ht="60">
      <c r="A92" s="12">
        <v>85</v>
      </c>
      <c r="B92" s="13">
        <v>43577</v>
      </c>
      <c r="C92" s="13">
        <v>43830</v>
      </c>
      <c r="D92" s="8" t="s">
        <v>15</v>
      </c>
      <c r="E92" s="8" t="s">
        <v>264</v>
      </c>
      <c r="F92" s="8" t="s">
        <v>265</v>
      </c>
      <c r="G92" s="8"/>
      <c r="H92" s="8">
        <v>1486</v>
      </c>
      <c r="I92" s="44"/>
      <c r="J92" s="44"/>
      <c r="K92" s="32" t="s">
        <v>53</v>
      </c>
      <c r="L92" s="33"/>
      <c r="M92" s="33"/>
    </row>
    <row r="93" spans="1:13" s="2" customFormat="1" ht="90">
      <c r="A93" s="12" t="s">
        <v>266</v>
      </c>
      <c r="B93" s="13">
        <v>43579</v>
      </c>
      <c r="C93" s="13">
        <v>43830</v>
      </c>
      <c r="D93" s="8" t="s">
        <v>14</v>
      </c>
      <c r="E93" s="8" t="s">
        <v>267</v>
      </c>
      <c r="F93" s="8" t="s">
        <v>268</v>
      </c>
      <c r="G93" s="8"/>
      <c r="H93" s="8">
        <v>439</v>
      </c>
      <c r="I93" s="44"/>
      <c r="J93" s="44"/>
      <c r="K93" s="32" t="s">
        <v>54</v>
      </c>
      <c r="L93" s="33"/>
      <c r="M93" s="33"/>
    </row>
    <row r="94" spans="1:13" s="2" customFormat="1" ht="45">
      <c r="A94" s="12">
        <v>87</v>
      </c>
      <c r="B94" s="13">
        <v>43579</v>
      </c>
      <c r="C94" s="13">
        <v>43830</v>
      </c>
      <c r="D94" s="8" t="s">
        <v>45</v>
      </c>
      <c r="E94" s="8" t="s">
        <v>212</v>
      </c>
      <c r="F94" s="8" t="s">
        <v>269</v>
      </c>
      <c r="G94" s="8"/>
      <c r="H94" s="8">
        <v>46319.51</v>
      </c>
      <c r="I94" s="44"/>
      <c r="J94" s="44"/>
      <c r="K94" s="32" t="s">
        <v>55</v>
      </c>
      <c r="L94" s="33"/>
      <c r="M94" s="33"/>
    </row>
    <row r="95" spans="1:13" s="2" customFormat="1" ht="30">
      <c r="A95" s="12">
        <v>88</v>
      </c>
      <c r="B95" s="13">
        <v>43587</v>
      </c>
      <c r="C95" s="13">
        <v>43830</v>
      </c>
      <c r="D95" s="8" t="s">
        <v>8</v>
      </c>
      <c r="E95" s="8" t="s">
        <v>270</v>
      </c>
      <c r="F95" s="8" t="s">
        <v>271</v>
      </c>
      <c r="G95" s="8"/>
      <c r="H95" s="8">
        <v>101000</v>
      </c>
      <c r="I95" s="44"/>
      <c r="J95" s="44"/>
      <c r="K95" s="32" t="s">
        <v>56</v>
      </c>
      <c r="L95" s="33"/>
      <c r="M95" s="33"/>
    </row>
    <row r="96" spans="1:13" s="2" customFormat="1" ht="30">
      <c r="A96" s="12">
        <v>89</v>
      </c>
      <c r="B96" s="13">
        <v>43587</v>
      </c>
      <c r="C96" s="13">
        <v>43830</v>
      </c>
      <c r="D96" s="8" t="s">
        <v>8</v>
      </c>
      <c r="E96" s="8" t="s">
        <v>272</v>
      </c>
      <c r="F96" s="8" t="s">
        <v>273</v>
      </c>
      <c r="G96" s="8"/>
      <c r="H96" s="8">
        <v>1783</v>
      </c>
      <c r="I96" s="44"/>
      <c r="J96" s="44"/>
      <c r="K96" s="32" t="s">
        <v>57</v>
      </c>
      <c r="L96" s="33"/>
      <c r="M96" s="33"/>
    </row>
    <row r="97" spans="1:13" s="2" customFormat="1" ht="30">
      <c r="A97" s="12">
        <v>90</v>
      </c>
      <c r="B97" s="13">
        <v>43588</v>
      </c>
      <c r="C97" s="13">
        <v>43830</v>
      </c>
      <c r="D97" s="8" t="s">
        <v>8</v>
      </c>
      <c r="E97" s="8" t="s">
        <v>234</v>
      </c>
      <c r="F97" s="8" t="s">
        <v>235</v>
      </c>
      <c r="G97" s="8" t="s">
        <v>274</v>
      </c>
      <c r="H97" s="8">
        <v>9864</v>
      </c>
      <c r="I97" s="44"/>
      <c r="J97" s="44"/>
      <c r="K97" s="32" t="s">
        <v>58</v>
      </c>
      <c r="L97" s="33"/>
      <c r="M97" s="33"/>
    </row>
    <row r="98" spans="1:13" s="2" customFormat="1" ht="30">
      <c r="A98" s="12">
        <v>91</v>
      </c>
      <c r="B98" s="13">
        <v>43591</v>
      </c>
      <c r="C98" s="13">
        <v>43830</v>
      </c>
      <c r="D98" s="8" t="s">
        <v>9</v>
      </c>
      <c r="E98" s="8" t="s">
        <v>242</v>
      </c>
      <c r="F98" s="8" t="s">
        <v>243</v>
      </c>
      <c r="G98" s="8"/>
      <c r="H98" s="8">
        <v>2825</v>
      </c>
      <c r="I98" s="44"/>
      <c r="J98" s="44"/>
      <c r="K98" s="32" t="s">
        <v>59</v>
      </c>
      <c r="L98" s="33"/>
      <c r="M98" s="33"/>
    </row>
    <row r="99" spans="1:13" s="2" customFormat="1" ht="45">
      <c r="A99" s="12" t="s">
        <v>275</v>
      </c>
      <c r="B99" s="13">
        <v>43591</v>
      </c>
      <c r="C99" s="13">
        <v>43830</v>
      </c>
      <c r="D99" s="8" t="s">
        <v>8</v>
      </c>
      <c r="E99" s="8" t="s">
        <v>276</v>
      </c>
      <c r="F99" s="8" t="s">
        <v>277</v>
      </c>
      <c r="G99" s="8"/>
      <c r="H99" s="8">
        <f>1450.16+1989.54</f>
        <v>3439.7</v>
      </c>
      <c r="I99" s="45" t="s">
        <v>383</v>
      </c>
      <c r="J99" s="46"/>
      <c r="K99" s="32" t="s">
        <v>60</v>
      </c>
      <c r="L99" s="33"/>
      <c r="M99" s="33"/>
    </row>
    <row r="100" spans="1:13" s="2" customFormat="1" ht="45">
      <c r="A100" s="12">
        <v>93</v>
      </c>
      <c r="B100" s="13">
        <v>43591</v>
      </c>
      <c r="C100" s="13">
        <v>43830</v>
      </c>
      <c r="D100" s="8" t="s">
        <v>45</v>
      </c>
      <c r="E100" s="8" t="s">
        <v>220</v>
      </c>
      <c r="F100" s="8" t="s">
        <v>221</v>
      </c>
      <c r="G100" s="8"/>
      <c r="H100" s="8">
        <v>2910</v>
      </c>
      <c r="I100" s="44"/>
      <c r="J100" s="44"/>
      <c r="K100" s="32" t="s">
        <v>61</v>
      </c>
      <c r="L100" s="33"/>
      <c r="M100" s="33"/>
    </row>
    <row r="101" spans="1:13" s="2" customFormat="1" ht="45">
      <c r="A101" s="12">
        <v>94</v>
      </c>
      <c r="B101" s="13">
        <v>43591</v>
      </c>
      <c r="C101" s="13">
        <v>43830</v>
      </c>
      <c r="D101" s="8" t="s">
        <v>25</v>
      </c>
      <c r="E101" s="8" t="s">
        <v>278</v>
      </c>
      <c r="F101" s="8" t="s">
        <v>279</v>
      </c>
      <c r="G101" s="8"/>
      <c r="H101" s="8">
        <v>3095</v>
      </c>
      <c r="I101" s="44"/>
      <c r="J101" s="44"/>
      <c r="K101" s="32" t="s">
        <v>62</v>
      </c>
      <c r="L101" s="33"/>
      <c r="M101" s="33"/>
    </row>
    <row r="102" spans="1:13" s="2" customFormat="1" ht="45">
      <c r="A102" s="12">
        <v>95</v>
      </c>
      <c r="B102" s="13">
        <v>43595</v>
      </c>
      <c r="C102" s="13">
        <v>43830</v>
      </c>
      <c r="D102" s="8" t="s">
        <v>45</v>
      </c>
      <c r="E102" s="8" t="s">
        <v>212</v>
      </c>
      <c r="F102" s="8" t="s">
        <v>280</v>
      </c>
      <c r="G102" s="8"/>
      <c r="H102" s="8">
        <v>103169.69</v>
      </c>
      <c r="I102" s="44"/>
      <c r="J102" s="44"/>
      <c r="K102" s="32" t="s">
        <v>63</v>
      </c>
      <c r="L102" s="33"/>
      <c r="M102" s="33"/>
    </row>
    <row r="103" spans="1:13" s="2" customFormat="1" ht="45">
      <c r="A103" s="12" t="s">
        <v>283</v>
      </c>
      <c r="B103" s="13">
        <v>43598</v>
      </c>
      <c r="C103" s="13">
        <v>43830</v>
      </c>
      <c r="D103" s="8" t="s">
        <v>8</v>
      </c>
      <c r="E103" s="8" t="s">
        <v>284</v>
      </c>
      <c r="F103" s="8" t="s">
        <v>285</v>
      </c>
      <c r="G103" s="8"/>
      <c r="H103" s="8">
        <v>199000</v>
      </c>
      <c r="I103" s="44"/>
      <c r="J103" s="44"/>
      <c r="K103" s="32" t="s">
        <v>64</v>
      </c>
      <c r="L103" s="33"/>
      <c r="M103" s="33"/>
    </row>
    <row r="104" spans="1:13" s="2" customFormat="1" ht="75">
      <c r="A104" s="12">
        <v>97</v>
      </c>
      <c r="B104" s="13">
        <v>43598</v>
      </c>
      <c r="C104" s="13">
        <v>43830</v>
      </c>
      <c r="D104" s="8" t="s">
        <v>8</v>
      </c>
      <c r="E104" s="8" t="s">
        <v>286</v>
      </c>
      <c r="F104" s="8" t="s">
        <v>287</v>
      </c>
      <c r="G104" s="8"/>
      <c r="H104" s="8">
        <v>195000</v>
      </c>
      <c r="I104" s="44"/>
      <c r="J104" s="44"/>
      <c r="K104" s="32" t="s">
        <v>65</v>
      </c>
      <c r="L104" s="33"/>
      <c r="M104" s="33"/>
    </row>
    <row r="105" spans="1:13" s="2" customFormat="1" ht="45">
      <c r="A105" s="12">
        <v>98</v>
      </c>
      <c r="B105" s="13">
        <v>43598</v>
      </c>
      <c r="C105" s="13">
        <v>43830</v>
      </c>
      <c r="D105" s="8" t="s">
        <v>45</v>
      </c>
      <c r="E105" s="8" t="s">
        <v>252</v>
      </c>
      <c r="F105" s="8" t="s">
        <v>288</v>
      </c>
      <c r="G105" s="8" t="s">
        <v>289</v>
      </c>
      <c r="H105" s="8">
        <v>5200</v>
      </c>
      <c r="I105" s="44"/>
      <c r="J105" s="44"/>
      <c r="K105" s="32" t="s">
        <v>66</v>
      </c>
      <c r="L105" s="33"/>
      <c r="M105" s="33"/>
    </row>
    <row r="106" spans="1:13" s="2" customFormat="1" ht="45">
      <c r="A106" s="12">
        <v>99</v>
      </c>
      <c r="B106" s="13">
        <v>43598</v>
      </c>
      <c r="C106" s="13">
        <v>43830</v>
      </c>
      <c r="D106" s="8" t="s">
        <v>45</v>
      </c>
      <c r="E106" s="8" t="s">
        <v>256</v>
      </c>
      <c r="F106" s="8" t="s">
        <v>224</v>
      </c>
      <c r="G106" s="8"/>
      <c r="H106" s="8">
        <v>4000</v>
      </c>
      <c r="I106" s="44"/>
      <c r="J106" s="44"/>
      <c r="K106" s="32" t="s">
        <v>67</v>
      </c>
      <c r="L106" s="33"/>
      <c r="M106" s="33"/>
    </row>
    <row r="107" spans="1:13" s="2" customFormat="1" ht="45">
      <c r="A107" s="12">
        <v>100</v>
      </c>
      <c r="B107" s="13">
        <v>43598</v>
      </c>
      <c r="C107" s="13">
        <v>43830</v>
      </c>
      <c r="D107" s="8" t="s">
        <v>25</v>
      </c>
      <c r="E107" s="8" t="s">
        <v>178</v>
      </c>
      <c r="F107" s="8" t="s">
        <v>290</v>
      </c>
      <c r="G107" s="8" t="s">
        <v>257</v>
      </c>
      <c r="H107" s="8">
        <v>4985</v>
      </c>
      <c r="I107" s="44"/>
      <c r="J107" s="44"/>
      <c r="K107" s="32" t="s">
        <v>68</v>
      </c>
      <c r="L107" s="33"/>
      <c r="M107" s="33"/>
    </row>
    <row r="108" spans="1:13" s="2" customFormat="1" ht="45">
      <c r="A108" s="12">
        <v>101</v>
      </c>
      <c r="B108" s="13">
        <v>43598</v>
      </c>
      <c r="C108" s="13">
        <v>43830</v>
      </c>
      <c r="D108" s="8" t="s">
        <v>25</v>
      </c>
      <c r="E108" s="2" t="s">
        <v>291</v>
      </c>
      <c r="F108" s="8" t="s">
        <v>292</v>
      </c>
      <c r="G108" s="8" t="s">
        <v>257</v>
      </c>
      <c r="H108" s="8">
        <v>2425</v>
      </c>
      <c r="I108" s="44"/>
      <c r="J108" s="44"/>
      <c r="K108" s="32" t="s">
        <v>69</v>
      </c>
      <c r="L108" s="33"/>
      <c r="M108" s="33"/>
    </row>
    <row r="109" spans="1:13" s="2" customFormat="1" ht="30">
      <c r="A109" s="12">
        <v>102</v>
      </c>
      <c r="B109" s="13">
        <v>43598</v>
      </c>
      <c r="C109" s="13">
        <v>43830</v>
      </c>
      <c r="D109" s="8" t="s">
        <v>8</v>
      </c>
      <c r="E109" s="8" t="s">
        <v>293</v>
      </c>
      <c r="F109" s="8" t="s">
        <v>294</v>
      </c>
      <c r="G109" s="8"/>
      <c r="H109" s="8">
        <v>2250</v>
      </c>
      <c r="I109" s="44"/>
      <c r="J109" s="44"/>
      <c r="K109" s="32" t="s">
        <v>70</v>
      </c>
      <c r="L109" s="33"/>
      <c r="M109" s="33"/>
    </row>
    <row r="110" spans="1:13" s="2" customFormat="1" ht="30">
      <c r="A110" s="12">
        <v>103</v>
      </c>
      <c r="B110" s="13">
        <v>43598</v>
      </c>
      <c r="C110" s="13">
        <v>43830</v>
      </c>
      <c r="D110" s="8" t="s">
        <v>8</v>
      </c>
      <c r="E110" s="8" t="s">
        <v>295</v>
      </c>
      <c r="F110" s="8" t="s">
        <v>296</v>
      </c>
      <c r="G110" s="8" t="s">
        <v>297</v>
      </c>
      <c r="H110" s="8">
        <v>8910</v>
      </c>
      <c r="I110" s="44"/>
      <c r="J110" s="44"/>
      <c r="K110" s="32" t="s">
        <v>71</v>
      </c>
      <c r="L110" s="33"/>
      <c r="M110" s="33"/>
    </row>
    <row r="111" spans="1:13" s="2" customFormat="1" ht="30">
      <c r="A111" s="12">
        <v>104</v>
      </c>
      <c r="B111" s="13">
        <v>43598</v>
      </c>
      <c r="C111" s="13">
        <v>43830</v>
      </c>
      <c r="D111" s="8" t="s">
        <v>8</v>
      </c>
      <c r="E111" s="8" t="s">
        <v>231</v>
      </c>
      <c r="F111" s="8" t="s">
        <v>298</v>
      </c>
      <c r="G111" s="8"/>
      <c r="H111" s="8">
        <v>2500</v>
      </c>
      <c r="I111" s="44"/>
      <c r="J111" s="44"/>
      <c r="K111" s="32" t="s">
        <v>72</v>
      </c>
      <c r="L111" s="33"/>
      <c r="M111" s="33"/>
    </row>
    <row r="112" spans="1:13" s="2" customFormat="1" ht="30">
      <c r="A112" s="12">
        <v>105</v>
      </c>
      <c r="B112" s="13">
        <v>43598</v>
      </c>
      <c r="C112" s="13">
        <v>43830</v>
      </c>
      <c r="D112" s="8" t="s">
        <v>8</v>
      </c>
      <c r="E112" s="8" t="s">
        <v>299</v>
      </c>
      <c r="F112" s="8" t="s">
        <v>300</v>
      </c>
      <c r="G112" s="8"/>
      <c r="H112" s="8">
        <v>4000</v>
      </c>
      <c r="I112" s="44"/>
      <c r="J112" s="44"/>
      <c r="K112" s="32" t="s">
        <v>73</v>
      </c>
      <c r="L112" s="33"/>
      <c r="M112" s="33"/>
    </row>
    <row r="113" spans="1:13" s="2" customFormat="1" ht="45">
      <c r="A113" s="12">
        <v>106</v>
      </c>
      <c r="B113" s="13">
        <v>43598</v>
      </c>
      <c r="C113" s="13">
        <v>43830</v>
      </c>
      <c r="D113" s="8" t="s">
        <v>15</v>
      </c>
      <c r="E113" s="8" t="s">
        <v>223</v>
      </c>
      <c r="F113" s="8" t="s">
        <v>301</v>
      </c>
      <c r="G113" s="8" t="s">
        <v>302</v>
      </c>
      <c r="H113" s="8">
        <v>880</v>
      </c>
      <c r="I113" s="44"/>
      <c r="J113" s="44"/>
      <c r="K113" s="32" t="s">
        <v>74</v>
      </c>
      <c r="L113" s="33"/>
      <c r="M113" s="33"/>
    </row>
    <row r="114" spans="1:13" s="2" customFormat="1" ht="45">
      <c r="A114" s="12">
        <v>107</v>
      </c>
      <c r="B114" s="13">
        <v>43598</v>
      </c>
      <c r="C114" s="13">
        <v>43830</v>
      </c>
      <c r="D114" s="8" t="s">
        <v>15</v>
      </c>
      <c r="E114" s="8" t="s">
        <v>223</v>
      </c>
      <c r="F114" s="8" t="s">
        <v>255</v>
      </c>
      <c r="G114" s="8"/>
      <c r="H114" s="8">
        <v>950</v>
      </c>
      <c r="I114" s="44"/>
      <c r="J114" s="44"/>
      <c r="K114" s="32" t="s">
        <v>75</v>
      </c>
      <c r="L114" s="33"/>
      <c r="M114" s="33"/>
    </row>
    <row r="115" spans="1:13" s="2" customFormat="1" ht="60">
      <c r="A115" s="12">
        <v>108</v>
      </c>
      <c r="B115" s="13">
        <v>43599</v>
      </c>
      <c r="C115" s="13">
        <v>43830</v>
      </c>
      <c r="D115" s="8" t="s">
        <v>8</v>
      </c>
      <c r="E115" s="8" t="s">
        <v>303</v>
      </c>
      <c r="F115" s="8" t="s">
        <v>304</v>
      </c>
      <c r="G115" s="8"/>
      <c r="H115" s="8">
        <v>42200</v>
      </c>
      <c r="I115" s="44"/>
      <c r="J115" s="44"/>
      <c r="K115" s="32" t="s">
        <v>76</v>
      </c>
      <c r="L115" s="33"/>
      <c r="M115" s="33"/>
    </row>
    <row r="116" spans="1:13" s="2" customFormat="1" ht="60">
      <c r="A116" s="12">
        <v>109</v>
      </c>
      <c r="B116" s="13">
        <v>43600</v>
      </c>
      <c r="C116" s="13">
        <v>43830</v>
      </c>
      <c r="D116" s="8" t="s">
        <v>15</v>
      </c>
      <c r="E116" s="8" t="s">
        <v>281</v>
      </c>
      <c r="F116" s="8" t="s">
        <v>282</v>
      </c>
      <c r="G116" s="8"/>
      <c r="H116" s="8">
        <v>189999.53</v>
      </c>
      <c r="I116" s="44"/>
      <c r="J116" s="44"/>
      <c r="K116" s="32" t="s">
        <v>77</v>
      </c>
      <c r="L116" s="33"/>
      <c r="M116" s="33"/>
    </row>
    <row r="117" spans="1:13" s="2" customFormat="1" ht="45">
      <c r="A117" s="12">
        <v>110</v>
      </c>
      <c r="B117" s="13">
        <v>43600</v>
      </c>
      <c r="C117" s="13">
        <v>43830</v>
      </c>
      <c r="D117" s="8" t="s">
        <v>13</v>
      </c>
      <c r="E117" s="8" t="s">
        <v>217</v>
      </c>
      <c r="F117" s="8" t="s">
        <v>305</v>
      </c>
      <c r="G117" s="8"/>
      <c r="H117" s="8">
        <v>102</v>
      </c>
      <c r="I117" s="44"/>
      <c r="J117" s="44"/>
      <c r="K117" s="32" t="s">
        <v>78</v>
      </c>
      <c r="L117" s="33"/>
      <c r="M117" s="33"/>
    </row>
    <row r="118" spans="1:13" s="2" customFormat="1" ht="45">
      <c r="A118" s="12">
        <v>111</v>
      </c>
      <c r="B118" s="13">
        <v>43600</v>
      </c>
      <c r="C118" s="13">
        <v>43830</v>
      </c>
      <c r="D118" s="8" t="s">
        <v>9</v>
      </c>
      <c r="E118" s="8" t="s">
        <v>217</v>
      </c>
      <c r="F118" s="8" t="s">
        <v>305</v>
      </c>
      <c r="G118" s="8"/>
      <c r="H118" s="8">
        <v>102</v>
      </c>
      <c r="I118" s="44"/>
      <c r="J118" s="44"/>
      <c r="K118" s="32" t="s">
        <v>79</v>
      </c>
      <c r="L118" s="33"/>
      <c r="M118" s="33"/>
    </row>
    <row r="119" spans="1:13" s="2" customFormat="1" ht="45">
      <c r="A119" s="12">
        <v>112</v>
      </c>
      <c r="B119" s="13">
        <v>43600</v>
      </c>
      <c r="C119" s="13">
        <v>43830</v>
      </c>
      <c r="D119" s="8" t="s">
        <v>9</v>
      </c>
      <c r="E119" s="8" t="s">
        <v>306</v>
      </c>
      <c r="F119" s="8" t="s">
        <v>307</v>
      </c>
      <c r="G119" s="8"/>
      <c r="H119" s="8">
        <v>3637.75</v>
      </c>
      <c r="I119" s="44"/>
      <c r="J119" s="44"/>
      <c r="K119" s="32" t="s">
        <v>80</v>
      </c>
      <c r="L119" s="33"/>
      <c r="M119" s="33"/>
    </row>
    <row r="120" spans="1:13" s="2" customFormat="1" ht="30">
      <c r="A120" s="12">
        <v>113</v>
      </c>
      <c r="B120" s="13">
        <v>43600</v>
      </c>
      <c r="C120" s="13">
        <v>43830</v>
      </c>
      <c r="D120" s="8" t="s">
        <v>8</v>
      </c>
      <c r="E120" s="8" t="s">
        <v>231</v>
      </c>
      <c r="F120" s="8" t="s">
        <v>298</v>
      </c>
      <c r="G120" s="8"/>
      <c r="H120" s="8">
        <v>250</v>
      </c>
      <c r="I120" s="44"/>
      <c r="J120" s="44"/>
      <c r="K120" s="32" t="s">
        <v>81</v>
      </c>
      <c r="L120" s="33"/>
      <c r="M120" s="33"/>
    </row>
    <row r="121" spans="1:13" s="2" customFormat="1" ht="45">
      <c r="A121" s="12">
        <v>114</v>
      </c>
      <c r="B121" s="13">
        <v>43600</v>
      </c>
      <c r="C121" s="13">
        <v>43830</v>
      </c>
      <c r="D121" s="8" t="s">
        <v>15</v>
      </c>
      <c r="E121" s="8" t="s">
        <v>308</v>
      </c>
      <c r="F121" s="8" t="s">
        <v>309</v>
      </c>
      <c r="G121" s="8"/>
      <c r="H121" s="8">
        <v>9100</v>
      </c>
      <c r="I121" s="44"/>
      <c r="J121" s="44"/>
      <c r="K121" s="32" t="s">
        <v>82</v>
      </c>
      <c r="L121" s="33"/>
      <c r="M121" s="33"/>
    </row>
    <row r="122" spans="1:13" s="2" customFormat="1" ht="45">
      <c r="A122" s="12">
        <v>115</v>
      </c>
      <c r="B122" s="13">
        <v>43600</v>
      </c>
      <c r="C122" s="13">
        <v>43830</v>
      </c>
      <c r="D122" s="8" t="s">
        <v>15</v>
      </c>
      <c r="E122" s="8" t="s">
        <v>47</v>
      </c>
      <c r="F122" s="8" t="s">
        <v>310</v>
      </c>
      <c r="G122" s="8"/>
      <c r="H122" s="8">
        <v>16680</v>
      </c>
      <c r="I122" s="44"/>
      <c r="J122" s="44"/>
      <c r="K122" s="32" t="s">
        <v>83</v>
      </c>
      <c r="L122" s="33"/>
      <c r="M122" s="33"/>
    </row>
    <row r="123" spans="1:13" s="2" customFormat="1" ht="30">
      <c r="A123" s="12" t="s">
        <v>321</v>
      </c>
      <c r="B123" s="13">
        <v>43587</v>
      </c>
      <c r="C123" s="13">
        <v>43830</v>
      </c>
      <c r="D123" s="8" t="s">
        <v>8</v>
      </c>
      <c r="E123" s="8" t="s">
        <v>322</v>
      </c>
      <c r="F123" s="8" t="s">
        <v>323</v>
      </c>
      <c r="G123" s="8"/>
      <c r="H123" s="8">
        <v>7000</v>
      </c>
      <c r="I123" s="47"/>
      <c r="J123" s="48"/>
      <c r="K123" s="30"/>
      <c r="L123" s="31"/>
      <c r="M123" s="31"/>
    </row>
    <row r="124" spans="1:13" s="2" customFormat="1" ht="45">
      <c r="A124" s="12" t="s">
        <v>324</v>
      </c>
      <c r="B124" s="13">
        <v>43587</v>
      </c>
      <c r="C124" s="13">
        <v>43830</v>
      </c>
      <c r="D124" s="8" t="s">
        <v>8</v>
      </c>
      <c r="E124" s="8" t="s">
        <v>322</v>
      </c>
      <c r="F124" s="8" t="s">
        <v>325</v>
      </c>
      <c r="G124" s="8"/>
      <c r="H124" s="8">
        <v>6000</v>
      </c>
      <c r="I124" s="47"/>
      <c r="J124" s="48"/>
      <c r="K124" s="30"/>
      <c r="L124" s="31"/>
      <c r="M124" s="31"/>
    </row>
    <row r="125" spans="1:13" s="2" customFormat="1" ht="30">
      <c r="A125" s="12" t="s">
        <v>326</v>
      </c>
      <c r="B125" s="13">
        <v>43587</v>
      </c>
      <c r="C125" s="13">
        <v>43830</v>
      </c>
      <c r="D125" s="8" t="s">
        <v>8</v>
      </c>
      <c r="E125" s="8" t="s">
        <v>322</v>
      </c>
      <c r="F125" s="8" t="s">
        <v>323</v>
      </c>
      <c r="G125" s="8"/>
      <c r="H125" s="8">
        <v>7000</v>
      </c>
      <c r="I125" s="47"/>
      <c r="J125" s="48"/>
      <c r="K125" s="30"/>
      <c r="L125" s="31"/>
      <c r="M125" s="31"/>
    </row>
    <row r="126" spans="1:13" s="2" customFormat="1" ht="45">
      <c r="A126" s="12" t="s">
        <v>311</v>
      </c>
      <c r="B126" s="13">
        <v>43605</v>
      </c>
      <c r="C126" s="13">
        <v>43830</v>
      </c>
      <c r="D126" s="8" t="s">
        <v>8</v>
      </c>
      <c r="E126" s="8" t="s">
        <v>312</v>
      </c>
      <c r="F126" s="8" t="s">
        <v>313</v>
      </c>
      <c r="G126" s="8"/>
      <c r="H126" s="8">
        <v>70000</v>
      </c>
      <c r="I126" s="44"/>
      <c r="J126" s="44"/>
      <c r="K126" s="32" t="s">
        <v>84</v>
      </c>
      <c r="L126" s="33"/>
      <c r="M126" s="33"/>
    </row>
    <row r="127" spans="1:13" s="2" customFormat="1" ht="45">
      <c r="A127" s="12">
        <v>117</v>
      </c>
      <c r="B127" s="13">
        <v>43605</v>
      </c>
      <c r="C127" s="13">
        <v>43830</v>
      </c>
      <c r="D127" s="8" t="s">
        <v>13</v>
      </c>
      <c r="E127" s="8" t="s">
        <v>306</v>
      </c>
      <c r="F127" s="8" t="s">
        <v>307</v>
      </c>
      <c r="G127" s="8"/>
      <c r="H127" s="8">
        <v>4439.17</v>
      </c>
      <c r="I127" s="44"/>
      <c r="J127" s="44"/>
      <c r="K127" s="32" t="s">
        <v>85</v>
      </c>
      <c r="L127" s="33"/>
      <c r="M127" s="33"/>
    </row>
    <row r="128" spans="1:13" s="2" customFormat="1" ht="30">
      <c r="A128" s="12">
        <v>118</v>
      </c>
      <c r="B128" s="13">
        <v>43605</v>
      </c>
      <c r="C128" s="13">
        <v>43830</v>
      </c>
      <c r="D128" s="8" t="s">
        <v>12</v>
      </c>
      <c r="E128" s="8" t="s">
        <v>314</v>
      </c>
      <c r="F128" s="8" t="s">
        <v>315</v>
      </c>
      <c r="G128" s="8"/>
      <c r="H128" s="8">
        <v>30360</v>
      </c>
      <c r="I128" s="44"/>
      <c r="J128" s="44"/>
      <c r="K128" s="32" t="s">
        <v>86</v>
      </c>
      <c r="L128" s="33"/>
      <c r="M128" s="33"/>
    </row>
    <row r="129" spans="1:13" s="2" customFormat="1" ht="75">
      <c r="A129" s="12">
        <v>119</v>
      </c>
      <c r="B129" s="13">
        <v>43605</v>
      </c>
      <c r="C129" s="13">
        <v>43830</v>
      </c>
      <c r="D129" s="8" t="s">
        <v>8</v>
      </c>
      <c r="E129" s="8" t="s">
        <v>316</v>
      </c>
      <c r="F129" s="8" t="s">
        <v>317</v>
      </c>
      <c r="G129" s="8"/>
      <c r="H129" s="8">
        <v>9300</v>
      </c>
      <c r="I129" s="44"/>
      <c r="J129" s="44"/>
      <c r="K129" s="32" t="s">
        <v>87</v>
      </c>
      <c r="L129" s="33"/>
      <c r="M129" s="33"/>
    </row>
    <row r="130" spans="1:13" s="2" customFormat="1" ht="30">
      <c r="A130" s="12">
        <v>120</v>
      </c>
      <c r="B130" s="13">
        <v>43605</v>
      </c>
      <c r="C130" s="13">
        <v>43830</v>
      </c>
      <c r="D130" s="8" t="s">
        <v>8</v>
      </c>
      <c r="E130" s="8" t="s">
        <v>248</v>
      </c>
      <c r="F130" s="8" t="s">
        <v>318</v>
      </c>
      <c r="G130" s="8"/>
      <c r="H130" s="8">
        <v>1500</v>
      </c>
      <c r="I130" s="44"/>
      <c r="J130" s="44"/>
      <c r="K130" s="32" t="s">
        <v>88</v>
      </c>
      <c r="L130" s="33"/>
      <c r="M130" s="33"/>
    </row>
    <row r="131" spans="1:13" s="2" customFormat="1" ht="45">
      <c r="A131" s="12">
        <v>121</v>
      </c>
      <c r="B131" s="13">
        <v>43605</v>
      </c>
      <c r="C131" s="13">
        <v>43830</v>
      </c>
      <c r="D131" s="8" t="s">
        <v>8</v>
      </c>
      <c r="E131" s="8" t="s">
        <v>319</v>
      </c>
      <c r="F131" s="8" t="s">
        <v>320</v>
      </c>
      <c r="G131" s="8"/>
      <c r="H131" s="8">
        <v>1500</v>
      </c>
      <c r="I131" s="44"/>
      <c r="J131" s="44"/>
      <c r="K131" s="32" t="s">
        <v>89</v>
      </c>
      <c r="L131" s="33"/>
      <c r="M131" s="33"/>
    </row>
    <row r="132" spans="1:13" ht="45">
      <c r="A132" s="5">
        <v>122</v>
      </c>
      <c r="B132" s="6">
        <v>43605</v>
      </c>
      <c r="C132" s="6">
        <v>43830</v>
      </c>
      <c r="D132" s="8" t="s">
        <v>15</v>
      </c>
      <c r="E132" s="8" t="s">
        <v>308</v>
      </c>
      <c r="F132" s="8" t="s">
        <v>309</v>
      </c>
      <c r="G132" s="7"/>
      <c r="H132" s="7">
        <v>6955</v>
      </c>
      <c r="I132" s="44"/>
      <c r="J132" s="44"/>
      <c r="K132" s="32" t="s">
        <v>90</v>
      </c>
      <c r="L132" s="33"/>
      <c r="M132" s="33"/>
    </row>
    <row r="133" spans="1:13" ht="30">
      <c r="A133" s="5">
        <v>123</v>
      </c>
      <c r="B133" s="6">
        <v>43607</v>
      </c>
      <c r="C133" s="6">
        <v>43830</v>
      </c>
      <c r="D133" s="8" t="s">
        <v>8</v>
      </c>
      <c r="E133" s="8" t="s">
        <v>299</v>
      </c>
      <c r="F133" s="8" t="s">
        <v>300</v>
      </c>
      <c r="G133" s="7"/>
      <c r="H133" s="7">
        <v>3000</v>
      </c>
      <c r="I133" s="44"/>
      <c r="J133" s="44"/>
      <c r="K133" s="32" t="s">
        <v>91</v>
      </c>
      <c r="L133" s="33"/>
      <c r="M133" s="33"/>
    </row>
    <row r="134" spans="1:13" ht="30">
      <c r="A134" s="5">
        <v>124</v>
      </c>
      <c r="B134" s="6">
        <v>43607</v>
      </c>
      <c r="C134" s="6">
        <v>43830</v>
      </c>
      <c r="D134" s="8" t="s">
        <v>8</v>
      </c>
      <c r="E134" s="8" t="s">
        <v>327</v>
      </c>
      <c r="F134" s="8" t="s">
        <v>328</v>
      </c>
      <c r="G134" s="7" t="s">
        <v>329</v>
      </c>
      <c r="H134" s="7">
        <v>4990.1499999999996</v>
      </c>
      <c r="I134" s="44"/>
      <c r="J134" s="44"/>
      <c r="K134" s="32" t="s">
        <v>92</v>
      </c>
      <c r="L134" s="33"/>
      <c r="M134" s="33"/>
    </row>
    <row r="135" spans="1:13" ht="30">
      <c r="A135" s="5">
        <v>125</v>
      </c>
      <c r="B135" s="6">
        <v>43607</v>
      </c>
      <c r="C135" s="6">
        <v>43830</v>
      </c>
      <c r="D135" s="8" t="s">
        <v>8</v>
      </c>
      <c r="E135" s="8" t="s">
        <v>330</v>
      </c>
      <c r="F135" s="8" t="s">
        <v>331</v>
      </c>
      <c r="G135" s="7" t="s">
        <v>332</v>
      </c>
      <c r="H135" s="7">
        <v>1440</v>
      </c>
      <c r="I135" s="44"/>
      <c r="J135" s="44"/>
      <c r="K135" s="32" t="s">
        <v>93</v>
      </c>
      <c r="L135" s="33"/>
      <c r="M135" s="33"/>
    </row>
    <row r="136" spans="1:13" ht="30">
      <c r="A136" s="5" t="s">
        <v>335</v>
      </c>
      <c r="B136" s="6">
        <v>43609</v>
      </c>
      <c r="C136" s="6">
        <v>43830</v>
      </c>
      <c r="D136" s="8" t="s">
        <v>8</v>
      </c>
      <c r="E136" s="8" t="s">
        <v>322</v>
      </c>
      <c r="F136" s="8" t="s">
        <v>323</v>
      </c>
      <c r="G136" s="7"/>
      <c r="H136" s="7">
        <v>6000</v>
      </c>
      <c r="I136" s="44"/>
      <c r="J136" s="44"/>
      <c r="K136" s="32" t="s">
        <v>94</v>
      </c>
      <c r="L136" s="33"/>
      <c r="M136" s="33"/>
    </row>
    <row r="137" spans="1:13" ht="45">
      <c r="A137" s="5" t="s">
        <v>336</v>
      </c>
      <c r="B137" s="6">
        <v>43609</v>
      </c>
      <c r="C137" s="6">
        <v>43830</v>
      </c>
      <c r="D137" s="8" t="s">
        <v>8</v>
      </c>
      <c r="E137" s="8" t="s">
        <v>312</v>
      </c>
      <c r="F137" s="8" t="s">
        <v>313</v>
      </c>
      <c r="G137" s="7"/>
      <c r="H137" s="7">
        <v>1300</v>
      </c>
      <c r="I137" s="44"/>
      <c r="J137" s="44"/>
      <c r="K137" s="32" t="s">
        <v>95</v>
      </c>
      <c r="L137" s="33"/>
      <c r="M137" s="33"/>
    </row>
    <row r="138" spans="1:13" ht="45">
      <c r="A138" s="5">
        <v>128</v>
      </c>
      <c r="B138" s="6">
        <v>43609</v>
      </c>
      <c r="C138" s="6">
        <v>43830</v>
      </c>
      <c r="D138" s="8" t="s">
        <v>15</v>
      </c>
      <c r="E138" s="8" t="s">
        <v>333</v>
      </c>
      <c r="F138" s="8" t="s">
        <v>334</v>
      </c>
      <c r="G138" s="7"/>
      <c r="H138" s="7">
        <v>7299</v>
      </c>
      <c r="I138" s="44"/>
      <c r="J138" s="44"/>
      <c r="K138" s="32" t="s">
        <v>96</v>
      </c>
      <c r="L138" s="33"/>
      <c r="M138" s="33"/>
    </row>
    <row r="139" spans="1:13" ht="75">
      <c r="A139" s="5">
        <v>129</v>
      </c>
      <c r="B139" s="6">
        <v>43613</v>
      </c>
      <c r="C139" s="6">
        <v>43830</v>
      </c>
      <c r="D139" s="8" t="s">
        <v>8</v>
      </c>
      <c r="E139" s="8" t="s">
        <v>337</v>
      </c>
      <c r="F139" s="8" t="s">
        <v>338</v>
      </c>
      <c r="G139" s="7"/>
      <c r="H139" s="7">
        <v>7372.3</v>
      </c>
      <c r="I139" s="44"/>
      <c r="J139" s="44"/>
      <c r="K139" s="32" t="s">
        <v>97</v>
      </c>
      <c r="L139" s="33"/>
      <c r="M139" s="33"/>
    </row>
    <row r="140" spans="1:13" ht="30">
      <c r="A140" s="5" t="s">
        <v>339</v>
      </c>
      <c r="B140" s="6">
        <v>43613</v>
      </c>
      <c r="C140" s="6">
        <v>43830</v>
      </c>
      <c r="D140" s="8" t="s">
        <v>8</v>
      </c>
      <c r="E140" s="8" t="s">
        <v>340</v>
      </c>
      <c r="F140" s="8" t="s">
        <v>341</v>
      </c>
      <c r="G140" s="7"/>
      <c r="H140" s="7">
        <v>12250</v>
      </c>
      <c r="I140" s="44"/>
      <c r="J140" s="44"/>
      <c r="K140" s="32" t="s">
        <v>98</v>
      </c>
      <c r="L140" s="33"/>
      <c r="M140" s="33"/>
    </row>
    <row r="141" spans="1:13" ht="45">
      <c r="A141" s="5">
        <v>131</v>
      </c>
      <c r="B141" s="6">
        <v>43619</v>
      </c>
      <c r="C141" s="6">
        <v>43830</v>
      </c>
      <c r="D141" s="8" t="s">
        <v>45</v>
      </c>
      <c r="E141" s="8" t="s">
        <v>164</v>
      </c>
      <c r="F141" s="8" t="s">
        <v>342</v>
      </c>
      <c r="G141" s="7"/>
      <c r="H141" s="7">
        <v>2037.19</v>
      </c>
      <c r="I141" s="44"/>
      <c r="J141" s="44"/>
      <c r="K141" s="32" t="s">
        <v>99</v>
      </c>
      <c r="L141" s="33"/>
      <c r="M141" s="33"/>
    </row>
    <row r="142" spans="1:13" ht="90">
      <c r="A142" s="5">
        <v>132</v>
      </c>
      <c r="B142" s="6">
        <v>43619</v>
      </c>
      <c r="C142" s="6">
        <v>43830</v>
      </c>
      <c r="D142" s="8" t="s">
        <v>14</v>
      </c>
      <c r="E142" s="8" t="s">
        <v>223</v>
      </c>
      <c r="F142" s="8" t="s">
        <v>343</v>
      </c>
      <c r="G142" s="7" t="s">
        <v>257</v>
      </c>
      <c r="H142" s="7">
        <v>540</v>
      </c>
      <c r="I142" s="44"/>
      <c r="J142" s="44"/>
      <c r="K142" s="32" t="s">
        <v>100</v>
      </c>
      <c r="L142" s="33"/>
      <c r="M142" s="33"/>
    </row>
    <row r="143" spans="1:13" ht="30">
      <c r="A143" s="5" t="s">
        <v>344</v>
      </c>
      <c r="B143" s="6">
        <v>43621</v>
      </c>
      <c r="C143" s="6">
        <v>43830</v>
      </c>
      <c r="D143" s="8" t="s">
        <v>8</v>
      </c>
      <c r="E143" s="8" t="s">
        <v>345</v>
      </c>
      <c r="F143" s="8" t="s">
        <v>346</v>
      </c>
      <c r="G143" s="7"/>
      <c r="H143" s="7">
        <v>804.51</v>
      </c>
      <c r="I143" s="44"/>
      <c r="J143" s="44"/>
      <c r="K143" s="32" t="s">
        <v>101</v>
      </c>
      <c r="L143" s="33"/>
      <c r="M143" s="33"/>
    </row>
    <row r="144" spans="1:13" ht="30">
      <c r="A144" s="5">
        <v>134</v>
      </c>
      <c r="B144" s="6">
        <v>43626</v>
      </c>
      <c r="C144" s="6">
        <v>43830</v>
      </c>
      <c r="D144" s="8" t="s">
        <v>8</v>
      </c>
      <c r="E144" s="8" t="s">
        <v>291</v>
      </c>
      <c r="F144" s="8" t="s">
        <v>347</v>
      </c>
      <c r="G144" s="7" t="s">
        <v>257</v>
      </c>
      <c r="H144" s="7">
        <v>770</v>
      </c>
      <c r="I144" s="44"/>
      <c r="J144" s="44"/>
      <c r="K144" s="32" t="s">
        <v>102</v>
      </c>
      <c r="L144" s="33"/>
      <c r="M144" s="33"/>
    </row>
    <row r="145" spans="1:13" ht="30">
      <c r="A145" s="5">
        <v>135</v>
      </c>
      <c r="B145" s="6">
        <v>43626</v>
      </c>
      <c r="C145" s="6">
        <v>43830</v>
      </c>
      <c r="D145" s="8" t="s">
        <v>8</v>
      </c>
      <c r="E145" s="8" t="s">
        <v>252</v>
      </c>
      <c r="F145" s="8" t="s">
        <v>348</v>
      </c>
      <c r="G145" s="7"/>
      <c r="H145" s="7">
        <v>10400</v>
      </c>
      <c r="I145" s="44"/>
      <c r="J145" s="44"/>
      <c r="K145" s="32" t="s">
        <v>103</v>
      </c>
      <c r="L145" s="33"/>
      <c r="M145" s="33"/>
    </row>
    <row r="146" spans="1:13" ht="30">
      <c r="A146" s="5">
        <v>136</v>
      </c>
      <c r="B146" s="6">
        <v>43626</v>
      </c>
      <c r="C146" s="6">
        <v>43830</v>
      </c>
      <c r="D146" s="8" t="s">
        <v>8</v>
      </c>
      <c r="E146" s="8" t="s">
        <v>242</v>
      </c>
      <c r="F146" s="8" t="s">
        <v>349</v>
      </c>
      <c r="G146" s="7" t="s">
        <v>302</v>
      </c>
      <c r="H146" s="7">
        <v>156</v>
      </c>
      <c r="I146" s="44"/>
      <c r="J146" s="44"/>
      <c r="K146" s="32" t="s">
        <v>104</v>
      </c>
      <c r="L146" s="33"/>
      <c r="M146" s="33"/>
    </row>
    <row r="147" spans="1:13" ht="45">
      <c r="A147" s="5">
        <v>137</v>
      </c>
      <c r="B147" s="6">
        <v>43626</v>
      </c>
      <c r="C147" s="6">
        <v>43830</v>
      </c>
      <c r="D147" s="8" t="s">
        <v>8</v>
      </c>
      <c r="E147" s="8" t="s">
        <v>178</v>
      </c>
      <c r="F147" s="8" t="s">
        <v>219</v>
      </c>
      <c r="G147" s="7"/>
      <c r="H147" s="7">
        <v>4220</v>
      </c>
      <c r="I147" s="44"/>
      <c r="J147" s="44"/>
      <c r="K147" s="32" t="s">
        <v>105</v>
      </c>
      <c r="L147" s="33"/>
      <c r="M147" s="33"/>
    </row>
    <row r="148" spans="1:13" ht="30">
      <c r="A148" s="5">
        <v>138</v>
      </c>
      <c r="B148" s="6">
        <v>43626</v>
      </c>
      <c r="C148" s="6">
        <v>43830</v>
      </c>
      <c r="D148" s="8" t="s">
        <v>9</v>
      </c>
      <c r="E148" s="8" t="s">
        <v>350</v>
      </c>
      <c r="F148" s="8" t="s">
        <v>351</v>
      </c>
      <c r="G148" s="7"/>
      <c r="H148" s="7">
        <v>8600</v>
      </c>
      <c r="I148" s="44"/>
      <c r="J148" s="44"/>
      <c r="K148" s="32" t="s">
        <v>106</v>
      </c>
      <c r="L148" s="33"/>
      <c r="M148" s="33"/>
    </row>
    <row r="149" spans="1:13" ht="30">
      <c r="A149" s="5">
        <v>139</v>
      </c>
      <c r="B149" s="6">
        <v>43626</v>
      </c>
      <c r="C149" s="6">
        <v>43830</v>
      </c>
      <c r="D149" s="8" t="s">
        <v>13</v>
      </c>
      <c r="E149" s="8" t="s">
        <v>350</v>
      </c>
      <c r="F149" s="8" t="s">
        <v>351</v>
      </c>
      <c r="G149" s="7"/>
      <c r="H149" s="7">
        <v>11400</v>
      </c>
      <c r="I149" s="44"/>
      <c r="J149" s="44"/>
      <c r="K149" s="32" t="s">
        <v>107</v>
      </c>
      <c r="L149" s="33"/>
      <c r="M149" s="33"/>
    </row>
    <row r="150" spans="1:13" ht="90">
      <c r="A150" s="5">
        <v>140</v>
      </c>
      <c r="B150" s="6">
        <v>43626</v>
      </c>
      <c r="C150" s="6">
        <v>43830</v>
      </c>
      <c r="D150" s="8" t="s">
        <v>14</v>
      </c>
      <c r="E150" s="8" t="s">
        <v>306</v>
      </c>
      <c r="F150" s="8" t="s">
        <v>307</v>
      </c>
      <c r="G150" s="7"/>
      <c r="H150" s="7">
        <v>2558.15</v>
      </c>
      <c r="I150" s="44"/>
      <c r="J150" s="44"/>
      <c r="K150" s="32" t="s">
        <v>108</v>
      </c>
      <c r="L150" s="33"/>
      <c r="M150" s="33"/>
    </row>
    <row r="151" spans="1:13" ht="90">
      <c r="A151" s="5">
        <v>141</v>
      </c>
      <c r="B151" s="19">
        <v>43626</v>
      </c>
      <c r="C151" s="19">
        <v>43830</v>
      </c>
      <c r="D151" s="12" t="s">
        <v>14</v>
      </c>
      <c r="E151" s="12" t="s">
        <v>178</v>
      </c>
      <c r="F151" s="12" t="s">
        <v>352</v>
      </c>
      <c r="G151" s="8" t="s">
        <v>353</v>
      </c>
      <c r="H151" s="7">
        <v>5000</v>
      </c>
      <c r="I151" s="44"/>
      <c r="J151" s="44"/>
      <c r="K151" s="32" t="s">
        <v>109</v>
      </c>
      <c r="L151" s="33"/>
      <c r="M151" s="33"/>
    </row>
    <row r="152" spans="1:13" ht="45">
      <c r="A152" s="5">
        <v>142</v>
      </c>
      <c r="B152" s="19">
        <v>43626</v>
      </c>
      <c r="C152" s="19">
        <v>43830</v>
      </c>
      <c r="D152" s="12" t="s">
        <v>8</v>
      </c>
      <c r="E152" s="12" t="s">
        <v>354</v>
      </c>
      <c r="F152" s="12" t="s">
        <v>355</v>
      </c>
      <c r="G152" s="7" t="s">
        <v>356</v>
      </c>
      <c r="H152" s="7">
        <v>23200</v>
      </c>
      <c r="I152" s="44"/>
      <c r="J152" s="44"/>
      <c r="K152" s="32" t="s">
        <v>110</v>
      </c>
      <c r="L152" s="33"/>
      <c r="M152" s="33"/>
    </row>
    <row r="153" spans="1:13" ht="45">
      <c r="A153" s="5">
        <v>143</v>
      </c>
      <c r="B153" s="19">
        <v>43626</v>
      </c>
      <c r="C153" s="19">
        <v>43830</v>
      </c>
      <c r="D153" s="12" t="s">
        <v>8</v>
      </c>
      <c r="E153" s="12" t="s">
        <v>357</v>
      </c>
      <c r="F153" s="12" t="s">
        <v>358</v>
      </c>
      <c r="G153" s="7" t="s">
        <v>359</v>
      </c>
      <c r="H153" s="7">
        <v>19780</v>
      </c>
      <c r="I153" s="44"/>
      <c r="J153" s="44"/>
      <c r="K153" s="32" t="s">
        <v>111</v>
      </c>
      <c r="L153" s="33"/>
      <c r="M153" s="33"/>
    </row>
    <row r="154" spans="1:13" ht="45">
      <c r="A154" s="5" t="s">
        <v>360</v>
      </c>
      <c r="B154" s="19">
        <v>43628</v>
      </c>
      <c r="C154" s="19">
        <v>43830</v>
      </c>
      <c r="D154" s="12" t="s">
        <v>25</v>
      </c>
      <c r="E154" s="12" t="s">
        <v>361</v>
      </c>
      <c r="F154" s="12" t="s">
        <v>362</v>
      </c>
      <c r="G154" s="7"/>
      <c r="H154" s="7">
        <v>86300</v>
      </c>
      <c r="I154" s="44"/>
      <c r="J154" s="44"/>
      <c r="K154" s="32" t="s">
        <v>112</v>
      </c>
      <c r="L154" s="33"/>
      <c r="M154" s="33"/>
    </row>
    <row r="155" spans="1:13" ht="30">
      <c r="A155" s="5" t="s">
        <v>363</v>
      </c>
      <c r="B155" s="19">
        <v>43628</v>
      </c>
      <c r="C155" s="19">
        <v>43830</v>
      </c>
      <c r="D155" s="12" t="s">
        <v>8</v>
      </c>
      <c r="E155" s="12" t="s">
        <v>322</v>
      </c>
      <c r="F155" s="12" t="s">
        <v>323</v>
      </c>
      <c r="G155" s="7"/>
      <c r="H155" s="7">
        <v>1000</v>
      </c>
      <c r="I155" s="44"/>
      <c r="J155" s="44"/>
      <c r="K155" s="32" t="s">
        <v>113</v>
      </c>
      <c r="L155" s="33"/>
      <c r="M155" s="33"/>
    </row>
    <row r="156" spans="1:13" ht="30">
      <c r="A156" s="5">
        <v>146</v>
      </c>
      <c r="B156" s="19">
        <v>43634</v>
      </c>
      <c r="C156" s="19">
        <v>43830</v>
      </c>
      <c r="D156" s="12" t="s">
        <v>12</v>
      </c>
      <c r="E156" s="12" t="s">
        <v>291</v>
      </c>
      <c r="F156" s="12" t="s">
        <v>364</v>
      </c>
      <c r="G156" s="20"/>
      <c r="H156" s="7">
        <v>15000</v>
      </c>
      <c r="I156" s="44"/>
      <c r="J156" s="44"/>
      <c r="K156" s="32" t="s">
        <v>114</v>
      </c>
      <c r="L156" s="33"/>
      <c r="M156" s="33"/>
    </row>
    <row r="157" spans="1:13" ht="30">
      <c r="A157" s="5">
        <v>147</v>
      </c>
      <c r="B157" s="19">
        <v>43634</v>
      </c>
      <c r="C157" s="19">
        <v>43830</v>
      </c>
      <c r="D157" s="12" t="s">
        <v>12</v>
      </c>
      <c r="E157" s="12" t="s">
        <v>291</v>
      </c>
      <c r="F157" s="12" t="s">
        <v>365</v>
      </c>
      <c r="G157" s="20"/>
      <c r="H157" s="7">
        <v>8500</v>
      </c>
      <c r="I157" s="44"/>
      <c r="J157" s="44"/>
      <c r="K157" s="32" t="s">
        <v>115</v>
      </c>
      <c r="L157" s="33"/>
      <c r="M157" s="33"/>
    </row>
    <row r="158" spans="1:13" ht="30">
      <c r="A158" s="5">
        <v>148</v>
      </c>
      <c r="B158" s="19">
        <v>43634</v>
      </c>
      <c r="C158" s="19">
        <v>43830</v>
      </c>
      <c r="D158" s="12" t="s">
        <v>12</v>
      </c>
      <c r="E158" s="12" t="s">
        <v>366</v>
      </c>
      <c r="F158" s="12" t="s">
        <v>367</v>
      </c>
      <c r="G158" s="7"/>
      <c r="H158" s="7">
        <v>23000</v>
      </c>
      <c r="I158" s="44"/>
      <c r="J158" s="44"/>
      <c r="K158" s="32" t="s">
        <v>116</v>
      </c>
      <c r="L158" s="33"/>
      <c r="M158" s="33"/>
    </row>
    <row r="159" spans="1:13" ht="90">
      <c r="A159" s="5">
        <v>149</v>
      </c>
      <c r="B159" s="19">
        <v>43634</v>
      </c>
      <c r="C159" s="19">
        <v>43830</v>
      </c>
      <c r="D159" s="12" t="s">
        <v>14</v>
      </c>
      <c r="E159" s="12" t="s">
        <v>178</v>
      </c>
      <c r="F159" s="12" t="s">
        <v>369</v>
      </c>
      <c r="G159" s="7" t="s">
        <v>302</v>
      </c>
      <c r="H159" s="7">
        <v>24000</v>
      </c>
      <c r="I159" s="44"/>
      <c r="J159" s="44"/>
      <c r="K159" s="32" t="s">
        <v>117</v>
      </c>
      <c r="L159" s="33"/>
      <c r="M159" s="33"/>
    </row>
    <row r="160" spans="1:13" ht="30">
      <c r="A160" s="5">
        <v>150</v>
      </c>
      <c r="B160" s="19">
        <v>43635</v>
      </c>
      <c r="C160" s="19">
        <v>43830</v>
      </c>
      <c r="D160" s="12" t="s">
        <v>8</v>
      </c>
      <c r="E160" s="12" t="s">
        <v>248</v>
      </c>
      <c r="F160" s="12" t="s">
        <v>209</v>
      </c>
      <c r="G160" s="7"/>
      <c r="H160" s="7">
        <v>3000</v>
      </c>
      <c r="I160" s="44"/>
      <c r="J160" s="44"/>
      <c r="K160" s="32" t="s">
        <v>118</v>
      </c>
      <c r="L160" s="33"/>
      <c r="M160" s="33"/>
    </row>
    <row r="161" spans="1:13" ht="45">
      <c r="A161" s="5">
        <v>151</v>
      </c>
      <c r="B161" s="19">
        <v>43635</v>
      </c>
      <c r="C161" s="19">
        <v>43830</v>
      </c>
      <c r="D161" s="12" t="s">
        <v>15</v>
      </c>
      <c r="E161" s="12" t="s">
        <v>371</v>
      </c>
      <c r="F161" s="12" t="s">
        <v>372</v>
      </c>
      <c r="G161" s="7" t="s">
        <v>373</v>
      </c>
      <c r="H161" s="7">
        <v>6250</v>
      </c>
      <c r="I161" s="44"/>
      <c r="J161" s="44"/>
      <c r="K161" s="32" t="s">
        <v>119</v>
      </c>
      <c r="L161" s="33"/>
      <c r="M161" s="33"/>
    </row>
    <row r="162" spans="1:13" ht="45">
      <c r="A162" s="5">
        <v>152</v>
      </c>
      <c r="B162" s="19">
        <v>43635</v>
      </c>
      <c r="C162" s="19">
        <v>43830</v>
      </c>
      <c r="D162" s="12" t="s">
        <v>8</v>
      </c>
      <c r="E162" s="12" t="s">
        <v>370</v>
      </c>
      <c r="F162" s="12" t="s">
        <v>285</v>
      </c>
      <c r="G162" s="7"/>
      <c r="H162" s="7">
        <v>63800</v>
      </c>
      <c r="I162" s="44"/>
      <c r="J162" s="44"/>
      <c r="K162" s="32" t="s">
        <v>120</v>
      </c>
      <c r="L162" s="33"/>
      <c r="M162" s="33"/>
    </row>
    <row r="163" spans="1:13" ht="45">
      <c r="A163" s="5">
        <v>153</v>
      </c>
      <c r="B163" s="19">
        <v>43635</v>
      </c>
      <c r="C163" s="19">
        <v>43830</v>
      </c>
      <c r="D163" s="12" t="s">
        <v>8</v>
      </c>
      <c r="E163" s="12" t="s">
        <v>286</v>
      </c>
      <c r="F163" s="12" t="s">
        <v>285</v>
      </c>
      <c r="G163" s="7"/>
      <c r="H163" s="7">
        <v>11770</v>
      </c>
      <c r="I163" s="44"/>
      <c r="J163" s="44"/>
      <c r="K163" s="32" t="s">
        <v>121</v>
      </c>
      <c r="L163" s="33"/>
      <c r="M163" s="33"/>
    </row>
    <row r="164" spans="1:13" ht="45">
      <c r="A164" s="5">
        <v>154</v>
      </c>
      <c r="B164" s="19">
        <v>43635</v>
      </c>
      <c r="C164" s="19">
        <v>43830</v>
      </c>
      <c r="D164" s="12" t="s">
        <v>8</v>
      </c>
      <c r="E164" s="12" t="s">
        <v>374</v>
      </c>
      <c r="F164" s="12" t="s">
        <v>285</v>
      </c>
      <c r="G164" s="7"/>
      <c r="H164" s="7">
        <v>5500</v>
      </c>
      <c r="I164" s="44"/>
      <c r="J164" s="44"/>
      <c r="K164" s="32" t="s">
        <v>122</v>
      </c>
      <c r="L164" s="33"/>
      <c r="M164" s="33"/>
    </row>
    <row r="165" spans="1:13" ht="30">
      <c r="A165" s="5">
        <v>155</v>
      </c>
      <c r="B165" s="19">
        <v>43635</v>
      </c>
      <c r="C165" s="19">
        <v>43830</v>
      </c>
      <c r="D165" s="12" t="s">
        <v>8</v>
      </c>
      <c r="E165" s="12" t="s">
        <v>252</v>
      </c>
      <c r="F165" s="12" t="s">
        <v>368</v>
      </c>
      <c r="G165" s="7"/>
      <c r="H165" s="7">
        <v>1450</v>
      </c>
      <c r="I165" s="44"/>
      <c r="J165" s="44"/>
      <c r="K165" s="32" t="s">
        <v>122</v>
      </c>
      <c r="L165" s="33"/>
      <c r="M165" s="33"/>
    </row>
    <row r="166" spans="1:13" ht="30">
      <c r="A166" s="5">
        <v>156</v>
      </c>
      <c r="B166" s="19">
        <v>43640</v>
      </c>
      <c r="C166" s="19">
        <v>43830</v>
      </c>
      <c r="D166" s="12" t="s">
        <v>8</v>
      </c>
      <c r="E166" s="12" t="s">
        <v>291</v>
      </c>
      <c r="F166" s="12" t="s">
        <v>375</v>
      </c>
      <c r="G166" s="7"/>
      <c r="H166" s="7">
        <v>1205</v>
      </c>
      <c r="I166" s="44"/>
      <c r="J166" s="44"/>
      <c r="K166" s="32" t="s">
        <v>122</v>
      </c>
      <c r="L166" s="33"/>
      <c r="M166" s="33"/>
    </row>
    <row r="167" spans="1:13" ht="30">
      <c r="A167" s="5">
        <v>157</v>
      </c>
      <c r="B167" s="19">
        <v>43641</v>
      </c>
      <c r="C167" s="19">
        <v>43830</v>
      </c>
      <c r="D167" s="12" t="s">
        <v>8</v>
      </c>
      <c r="E167" s="12" t="s">
        <v>322</v>
      </c>
      <c r="F167" s="12" t="s">
        <v>376</v>
      </c>
      <c r="G167" s="7"/>
      <c r="H167" s="7">
        <v>6000</v>
      </c>
      <c r="I167" s="44"/>
      <c r="J167" s="44"/>
      <c r="K167" s="32" t="s">
        <v>122</v>
      </c>
      <c r="L167" s="33"/>
      <c r="M167" s="33"/>
    </row>
    <row r="168" spans="1:13" ht="30">
      <c r="A168" s="5">
        <v>158</v>
      </c>
      <c r="B168" s="19">
        <v>43641</v>
      </c>
      <c r="C168" s="19">
        <v>43830</v>
      </c>
      <c r="D168" s="12" t="s">
        <v>8</v>
      </c>
      <c r="E168" s="12" t="s">
        <v>322</v>
      </c>
      <c r="F168" s="12" t="s">
        <v>323</v>
      </c>
      <c r="G168" s="7"/>
      <c r="H168" s="7">
        <v>1000</v>
      </c>
      <c r="I168" s="44"/>
      <c r="J168" s="44"/>
      <c r="K168" s="32" t="s">
        <v>122</v>
      </c>
      <c r="L168" s="33"/>
      <c r="M168" s="33"/>
    </row>
    <row r="169" spans="1:13" ht="30">
      <c r="A169" s="5">
        <v>159</v>
      </c>
      <c r="B169" s="19">
        <v>43641</v>
      </c>
      <c r="C169" s="19">
        <v>43830</v>
      </c>
      <c r="D169" s="12" t="s">
        <v>8</v>
      </c>
      <c r="E169" s="12" t="s">
        <v>322</v>
      </c>
      <c r="F169" s="12" t="s">
        <v>376</v>
      </c>
      <c r="G169" s="7"/>
      <c r="H169" s="7">
        <v>6000</v>
      </c>
      <c r="I169" s="44"/>
      <c r="J169" s="44"/>
      <c r="K169" s="32" t="s">
        <v>122</v>
      </c>
      <c r="L169" s="33"/>
      <c r="M169" s="33"/>
    </row>
    <row r="170" spans="1:13" ht="30">
      <c r="A170" s="5">
        <v>160</v>
      </c>
      <c r="B170" s="19">
        <v>43641</v>
      </c>
      <c r="C170" s="19">
        <v>43830</v>
      </c>
      <c r="D170" s="12" t="s">
        <v>8</v>
      </c>
      <c r="E170" s="12" t="s">
        <v>322</v>
      </c>
      <c r="F170" s="12" t="s">
        <v>323</v>
      </c>
      <c r="G170" s="7"/>
      <c r="H170" s="7">
        <v>1000</v>
      </c>
      <c r="I170" s="44"/>
      <c r="J170" s="44"/>
      <c r="K170" s="32" t="s">
        <v>122</v>
      </c>
      <c r="L170" s="33"/>
      <c r="M170" s="33"/>
    </row>
    <row r="171" spans="1:13" ht="75">
      <c r="A171" s="5">
        <v>161</v>
      </c>
      <c r="B171" s="19">
        <v>43654</v>
      </c>
      <c r="C171" s="19">
        <v>43830</v>
      </c>
      <c r="D171" s="12" t="s">
        <v>8</v>
      </c>
      <c r="E171" s="12" t="s">
        <v>337</v>
      </c>
      <c r="F171" s="12" t="s">
        <v>380</v>
      </c>
      <c r="G171" s="7"/>
      <c r="H171" s="7">
        <v>1296</v>
      </c>
      <c r="I171" s="44"/>
      <c r="J171" s="44"/>
      <c r="K171" s="32" t="s">
        <v>122</v>
      </c>
      <c r="L171" s="33"/>
      <c r="M171" s="33"/>
    </row>
    <row r="172" spans="1:13" ht="90">
      <c r="A172" s="5">
        <v>162</v>
      </c>
      <c r="B172" s="19">
        <v>43654</v>
      </c>
      <c r="C172" s="19">
        <v>43830</v>
      </c>
      <c r="D172" s="12" t="s">
        <v>14</v>
      </c>
      <c r="E172" s="12" t="s">
        <v>381</v>
      </c>
      <c r="F172" s="12" t="s">
        <v>382</v>
      </c>
      <c r="G172" s="7"/>
      <c r="H172" s="7">
        <v>636</v>
      </c>
      <c r="I172" s="44"/>
      <c r="J172" s="44"/>
      <c r="K172" s="32" t="s">
        <v>122</v>
      </c>
      <c r="L172" s="33"/>
      <c r="M172" s="33"/>
    </row>
    <row r="173" spans="1:13" ht="45">
      <c r="A173" s="5" t="s">
        <v>384</v>
      </c>
      <c r="B173" s="19">
        <v>43655</v>
      </c>
      <c r="C173" s="19">
        <v>43830</v>
      </c>
      <c r="D173" s="12" t="s">
        <v>15</v>
      </c>
      <c r="E173" s="12" t="s">
        <v>234</v>
      </c>
      <c r="F173" s="12" t="s">
        <v>235</v>
      </c>
      <c r="G173" s="7" t="s">
        <v>385</v>
      </c>
      <c r="H173" s="7">
        <v>4980</v>
      </c>
      <c r="I173" s="44"/>
      <c r="J173" s="44"/>
      <c r="K173" s="32" t="s">
        <v>122</v>
      </c>
      <c r="L173" s="33"/>
      <c r="M173" s="33"/>
    </row>
    <row r="174" spans="1:13" ht="45">
      <c r="A174" s="5">
        <v>163</v>
      </c>
      <c r="B174" s="19">
        <v>43656</v>
      </c>
      <c r="C174" s="19">
        <v>43830</v>
      </c>
      <c r="D174" s="12" t="s">
        <v>25</v>
      </c>
      <c r="E174" s="12" t="s">
        <v>212</v>
      </c>
      <c r="F174" s="12" t="s">
        <v>386</v>
      </c>
      <c r="G174" s="7"/>
      <c r="H174" s="7">
        <v>27443.4</v>
      </c>
      <c r="I174" s="44"/>
      <c r="J174" s="44"/>
      <c r="K174" s="32" t="s">
        <v>122</v>
      </c>
      <c r="L174" s="33"/>
      <c r="M174" s="33"/>
    </row>
    <row r="175" spans="1:13" ht="45">
      <c r="A175" s="5">
        <v>164</v>
      </c>
      <c r="B175" s="19">
        <v>43656</v>
      </c>
      <c r="C175" s="19">
        <v>43830</v>
      </c>
      <c r="D175" s="12" t="s">
        <v>15</v>
      </c>
      <c r="E175" s="12" t="s">
        <v>223</v>
      </c>
      <c r="F175" s="12" t="s">
        <v>255</v>
      </c>
      <c r="G175" s="7"/>
      <c r="H175" s="7">
        <v>1748</v>
      </c>
      <c r="I175" s="44"/>
      <c r="J175" s="44"/>
      <c r="K175" s="32" t="s">
        <v>122</v>
      </c>
      <c r="L175" s="33"/>
      <c r="M175" s="33"/>
    </row>
    <row r="176" spans="1:13">
      <c r="A176" s="5">
        <v>165</v>
      </c>
      <c r="B176" s="19"/>
      <c r="C176" s="19"/>
      <c r="D176" s="12"/>
      <c r="E176" s="12"/>
      <c r="F176" s="12"/>
      <c r="G176" s="7"/>
      <c r="H176" s="7"/>
      <c r="I176" s="44"/>
      <c r="J176" s="44"/>
      <c r="K176" s="32" t="s">
        <v>122</v>
      </c>
      <c r="L176" s="33"/>
      <c r="M176" s="33"/>
    </row>
    <row r="177" spans="1:13" ht="30">
      <c r="A177" s="5">
        <v>166</v>
      </c>
      <c r="B177" s="19">
        <v>43656</v>
      </c>
      <c r="C177" s="19">
        <v>43830</v>
      </c>
      <c r="D177" s="12" t="s">
        <v>8</v>
      </c>
      <c r="E177" s="12" t="s">
        <v>252</v>
      </c>
      <c r="F177" s="12" t="s">
        <v>368</v>
      </c>
      <c r="G177" s="7"/>
      <c r="H177" s="7">
        <v>1400</v>
      </c>
      <c r="I177" s="44"/>
      <c r="J177" s="44"/>
      <c r="K177" s="32" t="s">
        <v>122</v>
      </c>
      <c r="L177" s="33"/>
      <c r="M177" s="33"/>
    </row>
    <row r="178" spans="1:13" ht="45">
      <c r="A178" s="5">
        <v>167</v>
      </c>
      <c r="B178" s="19">
        <v>43656</v>
      </c>
      <c r="C178" s="19">
        <v>43830</v>
      </c>
      <c r="D178" s="12" t="s">
        <v>25</v>
      </c>
      <c r="E178" s="12" t="s">
        <v>278</v>
      </c>
      <c r="F178" s="12" t="s">
        <v>389</v>
      </c>
      <c r="G178" s="7"/>
      <c r="H178" s="7">
        <v>9500</v>
      </c>
      <c r="I178" s="44"/>
      <c r="J178" s="44"/>
      <c r="K178" s="32" t="s">
        <v>122</v>
      </c>
      <c r="L178" s="33"/>
      <c r="M178" s="33"/>
    </row>
    <row r="179" spans="1:13" ht="45">
      <c r="A179" s="5">
        <v>168</v>
      </c>
      <c r="B179" s="19">
        <v>43682</v>
      </c>
      <c r="C179" s="19">
        <v>43830</v>
      </c>
      <c r="D179" s="12" t="s">
        <v>45</v>
      </c>
      <c r="E179" s="12" t="s">
        <v>390</v>
      </c>
      <c r="F179" s="12" t="s">
        <v>211</v>
      </c>
      <c r="G179" s="7"/>
      <c r="H179" s="7">
        <v>2500</v>
      </c>
      <c r="I179" s="44"/>
      <c r="J179" s="44"/>
      <c r="K179" s="32" t="s">
        <v>122</v>
      </c>
      <c r="L179" s="33"/>
      <c r="M179" s="33"/>
    </row>
    <row r="180" spans="1:13" ht="45">
      <c r="A180" s="5">
        <v>169</v>
      </c>
      <c r="B180" s="19">
        <v>43682</v>
      </c>
      <c r="C180" s="19">
        <v>43830</v>
      </c>
      <c r="D180" s="12" t="s">
        <v>45</v>
      </c>
      <c r="E180" s="12" t="s">
        <v>250</v>
      </c>
      <c r="F180" s="12" t="s">
        <v>391</v>
      </c>
      <c r="G180" s="7"/>
      <c r="H180" s="7">
        <v>1000</v>
      </c>
      <c r="I180" s="44"/>
      <c r="J180" s="44"/>
      <c r="K180" s="32" t="s">
        <v>122</v>
      </c>
      <c r="L180" s="33"/>
      <c r="M180" s="33"/>
    </row>
    <row r="181" spans="1:13" ht="45">
      <c r="A181" s="5">
        <v>170</v>
      </c>
      <c r="B181" s="19">
        <v>43682</v>
      </c>
      <c r="C181" s="19">
        <v>43830</v>
      </c>
      <c r="D181" s="12" t="s">
        <v>45</v>
      </c>
      <c r="E181" s="12" t="s">
        <v>256</v>
      </c>
      <c r="F181" s="12" t="s">
        <v>224</v>
      </c>
      <c r="G181" s="7"/>
      <c r="H181" s="7">
        <v>5000</v>
      </c>
      <c r="I181" s="44"/>
      <c r="J181" s="44"/>
      <c r="K181" s="32" t="s">
        <v>122</v>
      </c>
      <c r="L181" s="33"/>
      <c r="M181" s="33"/>
    </row>
    <row r="182" spans="1:13" ht="30">
      <c r="A182" s="5">
        <v>171</v>
      </c>
      <c r="B182" s="19">
        <v>43682</v>
      </c>
      <c r="C182" s="19">
        <v>43830</v>
      </c>
      <c r="D182" s="12" t="s">
        <v>8</v>
      </c>
      <c r="E182" s="12" t="s">
        <v>366</v>
      </c>
      <c r="F182" s="12" t="s">
        <v>392</v>
      </c>
      <c r="G182" s="7"/>
      <c r="H182" s="7">
        <v>6000</v>
      </c>
      <c r="I182" s="44"/>
      <c r="J182" s="44"/>
      <c r="K182" s="32" t="s">
        <v>122</v>
      </c>
      <c r="L182" s="33"/>
      <c r="M182" s="33"/>
    </row>
    <row r="183" spans="1:13" ht="30">
      <c r="A183" s="5">
        <v>172</v>
      </c>
      <c r="B183" s="19">
        <v>43691</v>
      </c>
      <c r="C183" s="19">
        <v>43830</v>
      </c>
      <c r="D183" s="12" t="s">
        <v>8</v>
      </c>
      <c r="E183" s="12" t="s">
        <v>193</v>
      </c>
      <c r="F183" s="12" t="s">
        <v>393</v>
      </c>
      <c r="G183" s="7"/>
      <c r="H183" s="7">
        <v>605</v>
      </c>
      <c r="I183" s="44"/>
      <c r="J183" s="44"/>
      <c r="K183" s="32" t="s">
        <v>122</v>
      </c>
      <c r="L183" s="33"/>
      <c r="M183" s="33"/>
    </row>
    <row r="184" spans="1:13" ht="30">
      <c r="A184" s="5">
        <v>173</v>
      </c>
      <c r="B184" s="19">
        <v>43691</v>
      </c>
      <c r="C184" s="19">
        <v>43830</v>
      </c>
      <c r="D184" s="12" t="s">
        <v>8</v>
      </c>
      <c r="E184" s="12" t="s">
        <v>394</v>
      </c>
      <c r="F184" s="12" t="s">
        <v>300</v>
      </c>
      <c r="G184" s="7"/>
      <c r="H184" s="7">
        <v>2000</v>
      </c>
      <c r="I184" s="44"/>
      <c r="J184" s="44"/>
      <c r="K184" s="32" t="s">
        <v>122</v>
      </c>
      <c r="L184" s="33"/>
      <c r="M184" s="33"/>
    </row>
    <row r="185" spans="1:13" ht="30">
      <c r="A185" s="5">
        <v>174</v>
      </c>
      <c r="B185" s="19">
        <v>43691</v>
      </c>
      <c r="C185" s="19">
        <v>43830</v>
      </c>
      <c r="D185" s="12" t="s">
        <v>8</v>
      </c>
      <c r="E185" s="12" t="s">
        <v>231</v>
      </c>
      <c r="F185" s="12" t="s">
        <v>298</v>
      </c>
      <c r="G185" s="7"/>
      <c r="H185" s="7">
        <v>1500</v>
      </c>
      <c r="I185" s="44"/>
      <c r="J185" s="44"/>
      <c r="K185" s="32" t="s">
        <v>122</v>
      </c>
      <c r="L185" s="33"/>
      <c r="M185" s="33"/>
    </row>
    <row r="186" spans="1:13" ht="45">
      <c r="A186" s="5">
        <v>175</v>
      </c>
      <c r="B186" s="6">
        <v>43691</v>
      </c>
      <c r="C186" s="6">
        <v>43830</v>
      </c>
      <c r="D186" s="8" t="s">
        <v>8</v>
      </c>
      <c r="E186" s="12" t="s">
        <v>395</v>
      </c>
      <c r="F186" s="12" t="s">
        <v>285</v>
      </c>
      <c r="G186" s="7"/>
      <c r="H186" s="7">
        <v>30000</v>
      </c>
      <c r="I186" s="44"/>
      <c r="J186" s="44"/>
      <c r="K186" s="32" t="s">
        <v>122</v>
      </c>
      <c r="L186" s="33"/>
      <c r="M186" s="33"/>
    </row>
    <row r="187" spans="1:13" ht="30">
      <c r="A187" s="5">
        <v>176</v>
      </c>
      <c r="B187" s="6">
        <v>43691</v>
      </c>
      <c r="C187" s="6">
        <v>43830</v>
      </c>
      <c r="D187" s="8" t="s">
        <v>8</v>
      </c>
      <c r="E187" s="8" t="s">
        <v>371</v>
      </c>
      <c r="F187" s="8" t="s">
        <v>372</v>
      </c>
      <c r="G187" s="7" t="s">
        <v>257</v>
      </c>
      <c r="H187" s="7">
        <v>1500</v>
      </c>
      <c r="I187" s="44"/>
      <c r="J187" s="44"/>
      <c r="K187" s="32" t="s">
        <v>122</v>
      </c>
      <c r="L187" s="33"/>
      <c r="M187" s="33"/>
    </row>
    <row r="188" spans="1:13" ht="30">
      <c r="A188" s="5">
        <v>177</v>
      </c>
      <c r="B188" s="6">
        <v>43691</v>
      </c>
      <c r="C188" s="6">
        <v>43830</v>
      </c>
      <c r="D188" s="8" t="s">
        <v>8</v>
      </c>
      <c r="E188" s="12" t="s">
        <v>396</v>
      </c>
      <c r="F188" s="8" t="s">
        <v>397</v>
      </c>
      <c r="G188" s="7"/>
      <c r="H188" s="7">
        <v>17000</v>
      </c>
      <c r="I188" s="44"/>
      <c r="J188" s="44"/>
      <c r="K188" s="32" t="s">
        <v>122</v>
      </c>
      <c r="L188" s="33"/>
      <c r="M188" s="33"/>
    </row>
    <row r="189" spans="1:13" ht="45">
      <c r="A189" s="5">
        <v>178</v>
      </c>
      <c r="B189" s="6">
        <v>43700</v>
      </c>
      <c r="C189" s="6">
        <v>43830</v>
      </c>
      <c r="D189" s="8" t="s">
        <v>15</v>
      </c>
      <c r="E189" s="8" t="s">
        <v>401</v>
      </c>
      <c r="F189" s="8" t="s">
        <v>402</v>
      </c>
      <c r="G189" s="7"/>
      <c r="H189" s="7">
        <v>161700</v>
      </c>
      <c r="I189" s="44"/>
      <c r="J189" s="44"/>
      <c r="K189" s="32" t="s">
        <v>122</v>
      </c>
      <c r="L189" s="33"/>
      <c r="M189" s="33"/>
    </row>
    <row r="190" spans="1:13" ht="30">
      <c r="A190" s="5">
        <v>179</v>
      </c>
      <c r="B190" s="6">
        <v>43704</v>
      </c>
      <c r="C190" s="6">
        <v>43830</v>
      </c>
      <c r="D190" s="8" t="s">
        <v>8</v>
      </c>
      <c r="E190" s="8" t="s">
        <v>327</v>
      </c>
      <c r="F190" s="8" t="s">
        <v>328</v>
      </c>
      <c r="G190" s="7"/>
      <c r="H190" s="7">
        <v>2004.5</v>
      </c>
      <c r="I190" s="44"/>
      <c r="J190" s="44"/>
      <c r="K190" s="32" t="s">
        <v>122</v>
      </c>
      <c r="L190" s="33"/>
      <c r="M190" s="33"/>
    </row>
    <row r="191" spans="1:13" ht="30">
      <c r="A191" s="5">
        <v>180</v>
      </c>
      <c r="B191" s="6">
        <v>43704</v>
      </c>
      <c r="C191" s="6">
        <v>43830</v>
      </c>
      <c r="D191" s="8" t="s">
        <v>8</v>
      </c>
      <c r="E191" s="8" t="s">
        <v>278</v>
      </c>
      <c r="F191" s="8" t="s">
        <v>403</v>
      </c>
      <c r="G191" s="7"/>
      <c r="H191" s="7">
        <v>2500</v>
      </c>
      <c r="I191" s="44"/>
      <c r="J191" s="44"/>
      <c r="K191" s="32" t="s">
        <v>122</v>
      </c>
      <c r="L191" s="33"/>
      <c r="M191" s="33"/>
    </row>
    <row r="192" spans="1:13" ht="30">
      <c r="A192" s="5">
        <v>181</v>
      </c>
      <c r="B192" s="6">
        <v>43712</v>
      </c>
      <c r="C192" s="6">
        <v>43830</v>
      </c>
      <c r="D192" s="8" t="s">
        <v>8</v>
      </c>
      <c r="E192" s="8" t="s">
        <v>404</v>
      </c>
      <c r="F192" s="8" t="s">
        <v>405</v>
      </c>
      <c r="G192" s="7"/>
      <c r="H192" s="7">
        <v>120</v>
      </c>
      <c r="I192" s="44"/>
      <c r="J192" s="44"/>
      <c r="K192" s="32" t="s">
        <v>122</v>
      </c>
      <c r="L192" s="33"/>
      <c r="M192" s="33"/>
    </row>
    <row r="193" spans="1:13" ht="30">
      <c r="A193" s="5">
        <v>182</v>
      </c>
      <c r="B193" s="6">
        <v>43712</v>
      </c>
      <c r="C193" s="6">
        <v>43830</v>
      </c>
      <c r="D193" s="8" t="s">
        <v>12</v>
      </c>
      <c r="E193" s="8" t="s">
        <v>242</v>
      </c>
      <c r="F193" s="8" t="s">
        <v>243</v>
      </c>
      <c r="G193" s="7"/>
      <c r="H193" s="7">
        <v>2501.9499999999998</v>
      </c>
      <c r="I193" s="44"/>
      <c r="J193" s="44"/>
      <c r="K193" s="32" t="s">
        <v>122</v>
      </c>
      <c r="L193" s="33"/>
      <c r="M193" s="33"/>
    </row>
    <row r="194" spans="1:13" ht="75">
      <c r="A194" s="5">
        <v>183</v>
      </c>
      <c r="B194" s="6">
        <v>43712</v>
      </c>
      <c r="C194" s="6">
        <v>43830</v>
      </c>
      <c r="D194" s="8" t="s">
        <v>8</v>
      </c>
      <c r="E194" s="8" t="s">
        <v>337</v>
      </c>
      <c r="F194" s="8" t="s">
        <v>338</v>
      </c>
      <c r="G194" s="7"/>
      <c r="H194" s="7">
        <v>2283</v>
      </c>
      <c r="I194" s="44"/>
      <c r="J194" s="44"/>
      <c r="K194" s="32" t="s">
        <v>122</v>
      </c>
      <c r="L194" s="33"/>
      <c r="M194" s="33"/>
    </row>
    <row r="195" spans="1:13" ht="45">
      <c r="A195" s="5" t="s">
        <v>406</v>
      </c>
      <c r="B195" s="6">
        <v>43692</v>
      </c>
      <c r="C195" s="6">
        <v>43830</v>
      </c>
      <c r="D195" s="8" t="s">
        <v>8</v>
      </c>
      <c r="E195" s="8" t="s">
        <v>322</v>
      </c>
      <c r="F195" s="8" t="s">
        <v>325</v>
      </c>
      <c r="G195" s="7"/>
      <c r="H195" s="7">
        <v>6000</v>
      </c>
      <c r="I195" s="44"/>
      <c r="J195" s="44"/>
      <c r="K195" s="32" t="s">
        <v>122</v>
      </c>
      <c r="L195" s="33"/>
      <c r="M195" s="33"/>
    </row>
    <row r="196" spans="1:13" ht="30">
      <c r="A196" s="5">
        <v>184</v>
      </c>
      <c r="B196" s="6">
        <v>43717</v>
      </c>
      <c r="C196" s="6">
        <v>43830</v>
      </c>
      <c r="D196" s="8" t="s">
        <v>8</v>
      </c>
      <c r="E196" s="8" t="s">
        <v>210</v>
      </c>
      <c r="F196" s="8" t="s">
        <v>211</v>
      </c>
      <c r="G196" s="7"/>
      <c r="H196" s="7">
        <v>4000</v>
      </c>
      <c r="I196" s="44"/>
      <c r="J196" s="44"/>
      <c r="K196" s="32" t="s">
        <v>122</v>
      </c>
      <c r="L196" s="33"/>
      <c r="M196" s="33"/>
    </row>
    <row r="197" spans="1:13" ht="90">
      <c r="A197" s="5">
        <v>185</v>
      </c>
      <c r="B197" s="6">
        <v>43717</v>
      </c>
      <c r="C197" s="6">
        <v>43830</v>
      </c>
      <c r="D197" s="8" t="s">
        <v>14</v>
      </c>
      <c r="E197" s="8" t="s">
        <v>210</v>
      </c>
      <c r="F197" s="8" t="s">
        <v>211</v>
      </c>
      <c r="G197" s="7"/>
      <c r="H197" s="7">
        <v>5000</v>
      </c>
      <c r="I197" s="44"/>
      <c r="J197" s="44"/>
      <c r="K197" s="32" t="s">
        <v>122</v>
      </c>
      <c r="L197" s="33"/>
      <c r="M197" s="33"/>
    </row>
    <row r="198" spans="1:13" ht="30">
      <c r="A198" s="5">
        <v>186</v>
      </c>
      <c r="B198" s="6">
        <v>43717</v>
      </c>
      <c r="C198" s="6">
        <v>43830</v>
      </c>
      <c r="D198" s="8" t="s">
        <v>8</v>
      </c>
      <c r="E198" s="8" t="s">
        <v>231</v>
      </c>
      <c r="F198" s="8" t="s">
        <v>298</v>
      </c>
      <c r="G198" s="7"/>
      <c r="H198" s="7">
        <v>1520</v>
      </c>
      <c r="I198" s="44"/>
      <c r="J198" s="44"/>
      <c r="K198" s="32" t="s">
        <v>122</v>
      </c>
      <c r="L198" s="33"/>
      <c r="M198" s="33"/>
    </row>
    <row r="199" spans="1:13" ht="30">
      <c r="A199" s="5">
        <v>187</v>
      </c>
      <c r="B199" s="6">
        <v>43717</v>
      </c>
      <c r="C199" s="6">
        <v>43830</v>
      </c>
      <c r="D199" s="8" t="s">
        <v>8</v>
      </c>
      <c r="E199" s="8" t="s">
        <v>234</v>
      </c>
      <c r="F199" s="8" t="s">
        <v>235</v>
      </c>
      <c r="G199" s="7"/>
      <c r="H199" s="7">
        <v>9963</v>
      </c>
      <c r="I199" s="44"/>
      <c r="J199" s="44"/>
      <c r="K199" s="32" t="s">
        <v>122</v>
      </c>
      <c r="L199" s="33"/>
      <c r="M199" s="33"/>
    </row>
    <row r="200" spans="1:13" ht="45">
      <c r="A200" s="5">
        <v>188</v>
      </c>
      <c r="B200" s="6">
        <v>43719</v>
      </c>
      <c r="C200" s="6">
        <v>43830</v>
      </c>
      <c r="D200" s="8" t="s">
        <v>8</v>
      </c>
      <c r="E200" s="8" t="s">
        <v>407</v>
      </c>
      <c r="F200" s="8" t="s">
        <v>285</v>
      </c>
      <c r="G200" s="7"/>
      <c r="H200" s="7">
        <v>20000</v>
      </c>
      <c r="I200" s="44"/>
      <c r="J200" s="44"/>
      <c r="K200" s="32" t="s">
        <v>122</v>
      </c>
      <c r="L200" s="33"/>
      <c r="M200" s="33"/>
    </row>
    <row r="201" spans="1:13" ht="30">
      <c r="A201" s="5">
        <v>189</v>
      </c>
      <c r="B201" s="6">
        <v>43720</v>
      </c>
      <c r="C201" s="6">
        <v>43830</v>
      </c>
      <c r="D201" s="8" t="s">
        <v>8</v>
      </c>
      <c r="E201" s="12" t="s">
        <v>394</v>
      </c>
      <c r="F201" s="8" t="s">
        <v>300</v>
      </c>
      <c r="G201" s="7"/>
      <c r="H201" s="7">
        <v>1000</v>
      </c>
      <c r="I201" s="44"/>
      <c r="J201" s="44"/>
      <c r="K201" s="32" t="s">
        <v>122</v>
      </c>
      <c r="L201" s="33"/>
      <c r="M201" s="33"/>
    </row>
    <row r="202" spans="1:13" ht="45">
      <c r="A202" s="5">
        <v>190</v>
      </c>
      <c r="B202" s="6">
        <v>43720</v>
      </c>
      <c r="C202" s="6">
        <v>43830</v>
      </c>
      <c r="D202" s="8" t="s">
        <v>8</v>
      </c>
      <c r="E202" s="8" t="s">
        <v>408</v>
      </c>
      <c r="F202" s="8" t="s">
        <v>409</v>
      </c>
      <c r="G202" s="7"/>
      <c r="H202" s="7">
        <v>20500</v>
      </c>
      <c r="I202" s="44"/>
      <c r="J202" s="44"/>
      <c r="K202" s="32" t="s">
        <v>122</v>
      </c>
      <c r="L202" s="33"/>
      <c r="M202" s="33"/>
    </row>
    <row r="203" spans="1:13" ht="30">
      <c r="A203" s="5">
        <v>191</v>
      </c>
      <c r="B203" s="6">
        <v>43724</v>
      </c>
      <c r="C203" s="6">
        <v>43830</v>
      </c>
      <c r="D203" s="8" t="s">
        <v>12</v>
      </c>
      <c r="E203" s="8" t="s">
        <v>314</v>
      </c>
      <c r="F203" s="8" t="s">
        <v>410</v>
      </c>
      <c r="G203" s="7"/>
      <c r="H203" s="7">
        <v>30000</v>
      </c>
      <c r="I203" s="44"/>
      <c r="J203" s="44"/>
      <c r="K203" s="32" t="s">
        <v>122</v>
      </c>
      <c r="L203" s="33"/>
      <c r="M203" s="33"/>
    </row>
    <row r="204" spans="1:13" ht="45">
      <c r="A204" s="5">
        <v>192</v>
      </c>
      <c r="B204" s="6">
        <v>43724</v>
      </c>
      <c r="C204" s="6">
        <v>43830</v>
      </c>
      <c r="D204" s="8" t="s">
        <v>15</v>
      </c>
      <c r="E204" s="8" t="s">
        <v>47</v>
      </c>
      <c r="F204" s="8" t="s">
        <v>411</v>
      </c>
      <c r="G204" s="7"/>
      <c r="H204" s="7">
        <v>680</v>
      </c>
      <c r="I204" s="44"/>
      <c r="J204" s="44"/>
      <c r="K204" s="32" t="s">
        <v>122</v>
      </c>
      <c r="L204" s="33"/>
      <c r="M204" s="33"/>
    </row>
    <row r="205" spans="1:13" ht="45">
      <c r="A205" s="5">
        <v>193</v>
      </c>
      <c r="B205" s="6">
        <v>43724</v>
      </c>
      <c r="C205" s="6">
        <v>43830</v>
      </c>
      <c r="D205" s="8" t="s">
        <v>15</v>
      </c>
      <c r="E205" s="8" t="s">
        <v>223</v>
      </c>
      <c r="F205" s="8" t="s">
        <v>224</v>
      </c>
      <c r="G205" s="7"/>
      <c r="H205" s="7">
        <v>2292</v>
      </c>
      <c r="I205" s="44"/>
      <c r="J205" s="44"/>
      <c r="K205" s="32" t="s">
        <v>122</v>
      </c>
      <c r="L205" s="33"/>
      <c r="M205" s="33"/>
    </row>
    <row r="206" spans="1:13" ht="45">
      <c r="A206" s="5">
        <v>194</v>
      </c>
      <c r="B206" s="6">
        <v>43724</v>
      </c>
      <c r="C206" s="6">
        <v>43830</v>
      </c>
      <c r="D206" s="8" t="s">
        <v>15</v>
      </c>
      <c r="E206" s="8" t="s">
        <v>210</v>
      </c>
      <c r="F206" s="8" t="s">
        <v>211</v>
      </c>
      <c r="G206" s="7"/>
      <c r="H206" s="7">
        <v>3870</v>
      </c>
      <c r="I206" s="44"/>
      <c r="J206" s="44"/>
      <c r="K206" s="32" t="s">
        <v>122</v>
      </c>
      <c r="L206" s="33"/>
      <c r="M206" s="33"/>
    </row>
    <row r="207" spans="1:13" ht="30">
      <c r="A207" s="5" t="s">
        <v>412</v>
      </c>
      <c r="B207" s="6">
        <v>43726</v>
      </c>
      <c r="C207" s="6">
        <v>43830</v>
      </c>
      <c r="D207" s="8" t="s">
        <v>8</v>
      </c>
      <c r="E207" s="8" t="s">
        <v>340</v>
      </c>
      <c r="F207" s="8" t="s">
        <v>341</v>
      </c>
      <c r="G207" s="7"/>
      <c r="H207" s="7">
        <v>8750</v>
      </c>
      <c r="I207" s="44"/>
      <c r="J207" s="44"/>
      <c r="K207" s="32" t="s">
        <v>122</v>
      </c>
      <c r="L207" s="33"/>
      <c r="M207" s="33"/>
    </row>
    <row r="208" spans="1:13" ht="30">
      <c r="A208" s="5">
        <v>196</v>
      </c>
      <c r="B208" s="6">
        <v>43731</v>
      </c>
      <c r="C208" s="6">
        <v>43830</v>
      </c>
      <c r="D208" s="8" t="s">
        <v>12</v>
      </c>
      <c r="E208" s="8" t="s">
        <v>413</v>
      </c>
      <c r="F208" s="8" t="s">
        <v>414</v>
      </c>
      <c r="G208" s="7"/>
      <c r="H208" s="7">
        <v>350</v>
      </c>
      <c r="I208" s="44"/>
      <c r="J208" s="44"/>
      <c r="K208" s="32" t="s">
        <v>122</v>
      </c>
      <c r="L208" s="33"/>
      <c r="M208" s="33"/>
    </row>
    <row r="209" spans="1:13">
      <c r="A209" s="5"/>
      <c r="B209" s="6"/>
      <c r="C209" s="6"/>
      <c r="D209" s="8"/>
      <c r="E209" s="8"/>
      <c r="F209" s="8"/>
      <c r="G209" s="7"/>
      <c r="H209" s="7"/>
      <c r="I209" s="44"/>
      <c r="J209" s="44"/>
      <c r="K209" s="32" t="s">
        <v>122</v>
      </c>
      <c r="L209" s="33"/>
      <c r="M209" s="33"/>
    </row>
    <row r="210" spans="1:13">
      <c r="A210" s="5"/>
      <c r="B210" s="6"/>
      <c r="C210" s="6"/>
      <c r="D210" s="8"/>
      <c r="E210" s="8"/>
      <c r="F210" s="8"/>
      <c r="G210" s="7"/>
      <c r="H210" s="7"/>
      <c r="I210" s="44"/>
      <c r="J210" s="44"/>
      <c r="K210" s="32" t="s">
        <v>122</v>
      </c>
      <c r="L210" s="33"/>
      <c r="M210" s="33"/>
    </row>
    <row r="211" spans="1:13">
      <c r="A211" s="5"/>
      <c r="B211" s="6"/>
      <c r="C211" s="6"/>
      <c r="D211" s="8"/>
      <c r="E211" s="8"/>
      <c r="F211" s="8"/>
      <c r="G211" s="7"/>
      <c r="H211" s="7"/>
      <c r="I211" s="44"/>
      <c r="J211" s="44"/>
      <c r="K211" s="32" t="s">
        <v>122</v>
      </c>
      <c r="L211" s="33"/>
      <c r="M211" s="33"/>
    </row>
    <row r="212" spans="1:13">
      <c r="A212" s="5"/>
      <c r="B212" s="6"/>
      <c r="C212" s="6"/>
      <c r="D212" s="8"/>
      <c r="E212" s="8"/>
      <c r="F212" s="8"/>
      <c r="G212" s="7"/>
      <c r="H212" s="7"/>
      <c r="I212" s="44"/>
      <c r="J212" s="44"/>
      <c r="K212" s="32" t="s">
        <v>122</v>
      </c>
      <c r="L212" s="33"/>
      <c r="M212" s="33"/>
    </row>
    <row r="213" spans="1:13">
      <c r="A213" s="5"/>
      <c r="B213" s="6"/>
      <c r="C213" s="6"/>
      <c r="D213" s="8"/>
      <c r="E213" s="8"/>
      <c r="F213" s="8"/>
      <c r="G213" s="7"/>
      <c r="H213" s="7"/>
      <c r="I213" s="44"/>
      <c r="J213" s="44"/>
      <c r="K213" s="32" t="s">
        <v>122</v>
      </c>
      <c r="L213" s="33"/>
      <c r="M213" s="33"/>
    </row>
    <row r="214" spans="1:13">
      <c r="A214" s="5"/>
      <c r="B214" s="6"/>
      <c r="C214" s="6"/>
      <c r="D214" s="8"/>
      <c r="E214" s="8"/>
      <c r="F214" s="8"/>
      <c r="G214" s="7"/>
      <c r="H214" s="7"/>
      <c r="I214" s="44"/>
      <c r="J214" s="44"/>
      <c r="K214" s="32" t="s">
        <v>122</v>
      </c>
      <c r="L214" s="33"/>
      <c r="M214" s="33"/>
    </row>
    <row r="215" spans="1:13">
      <c r="A215" s="5"/>
      <c r="B215" s="6"/>
      <c r="C215" s="6"/>
      <c r="D215" s="8"/>
      <c r="E215" s="8"/>
      <c r="F215" s="8"/>
      <c r="G215" s="7"/>
      <c r="H215" s="7"/>
      <c r="I215" s="44"/>
      <c r="J215" s="44"/>
      <c r="K215" s="32" t="s">
        <v>122</v>
      </c>
      <c r="L215" s="33"/>
      <c r="M215" s="33"/>
    </row>
    <row r="216" spans="1:13">
      <c r="A216" s="5"/>
      <c r="B216" s="6"/>
      <c r="C216" s="6"/>
      <c r="D216" s="8"/>
      <c r="E216" s="8"/>
      <c r="F216" s="8"/>
      <c r="G216" s="7"/>
      <c r="H216" s="7"/>
      <c r="I216" s="44"/>
      <c r="J216" s="44"/>
      <c r="K216" s="32" t="s">
        <v>122</v>
      </c>
      <c r="L216" s="33"/>
      <c r="M216" s="33"/>
    </row>
    <row r="217" spans="1:13">
      <c r="A217" s="5"/>
      <c r="B217" s="6"/>
      <c r="C217" s="6"/>
      <c r="D217" s="8"/>
      <c r="E217" s="8"/>
      <c r="F217" s="8"/>
      <c r="G217" s="7"/>
      <c r="H217" s="7"/>
      <c r="I217" s="44"/>
      <c r="J217" s="44"/>
      <c r="K217" s="32" t="s">
        <v>123</v>
      </c>
      <c r="L217" s="33"/>
      <c r="M217" s="33"/>
    </row>
    <row r="218" spans="1:13">
      <c r="A218" s="5"/>
      <c r="B218" s="6"/>
      <c r="C218" s="6"/>
      <c r="D218" s="8"/>
      <c r="E218" s="8"/>
      <c r="F218" s="8"/>
      <c r="G218" s="7"/>
      <c r="H218" s="7"/>
      <c r="I218" s="44"/>
      <c r="J218" s="44"/>
      <c r="K218" s="32" t="s">
        <v>124</v>
      </c>
      <c r="L218" s="33"/>
      <c r="M218" s="33"/>
    </row>
    <row r="219" spans="1:13">
      <c r="A219" s="5"/>
      <c r="B219" s="6"/>
      <c r="C219" s="6"/>
      <c r="D219" s="8"/>
      <c r="E219" s="8"/>
      <c r="F219" s="8"/>
      <c r="G219" s="7"/>
      <c r="H219" s="7"/>
      <c r="I219" s="44"/>
      <c r="J219" s="44"/>
      <c r="K219" s="32" t="s">
        <v>125</v>
      </c>
      <c r="L219" s="33"/>
      <c r="M219" s="33"/>
    </row>
    <row r="220" spans="1:13">
      <c r="A220" s="5"/>
      <c r="B220" s="6"/>
      <c r="C220" s="6"/>
      <c r="D220" s="8"/>
      <c r="E220" s="8"/>
      <c r="F220" s="8"/>
      <c r="G220" s="7"/>
      <c r="H220" s="7"/>
      <c r="I220" s="44"/>
      <c r="J220" s="44"/>
      <c r="K220" s="32" t="s">
        <v>126</v>
      </c>
      <c r="L220" s="33"/>
      <c r="M220" s="33"/>
    </row>
    <row r="221" spans="1:13">
      <c r="A221" s="5"/>
      <c r="B221" s="6"/>
      <c r="C221" s="6"/>
      <c r="D221" s="8"/>
      <c r="E221" s="8"/>
      <c r="F221" s="8"/>
      <c r="G221" s="7"/>
      <c r="H221" s="7"/>
      <c r="I221" s="44"/>
      <c r="J221" s="44"/>
      <c r="K221" s="32" t="s">
        <v>127</v>
      </c>
      <c r="L221" s="33"/>
      <c r="M221" s="33"/>
    </row>
    <row r="222" spans="1:13">
      <c r="A222" s="5"/>
      <c r="B222" s="6"/>
      <c r="C222" s="6"/>
      <c r="D222" s="8"/>
      <c r="E222" s="8"/>
      <c r="F222" s="8"/>
      <c r="G222" s="7"/>
      <c r="H222" s="7"/>
      <c r="I222" s="44"/>
      <c r="J222" s="44"/>
      <c r="K222" s="32" t="s">
        <v>128</v>
      </c>
      <c r="L222" s="33"/>
      <c r="M222" s="33"/>
    </row>
    <row r="223" spans="1:13">
      <c r="A223" s="5"/>
      <c r="B223" s="6"/>
      <c r="C223" s="6"/>
      <c r="D223" s="8"/>
      <c r="E223" s="8"/>
      <c r="F223" s="8"/>
      <c r="G223" s="7"/>
      <c r="H223" s="7"/>
      <c r="I223" s="44"/>
      <c r="J223" s="44"/>
      <c r="K223" s="32" t="s">
        <v>129</v>
      </c>
      <c r="L223" s="33"/>
      <c r="M223" s="33"/>
    </row>
    <row r="224" spans="1:13">
      <c r="A224" s="5"/>
      <c r="B224" s="6"/>
      <c r="C224" s="6"/>
      <c r="D224" s="8"/>
      <c r="E224" s="8"/>
      <c r="F224" s="8"/>
      <c r="G224" s="7"/>
      <c r="H224" s="7"/>
      <c r="I224" s="44"/>
      <c r="J224" s="44"/>
      <c r="K224" s="32" t="s">
        <v>130</v>
      </c>
      <c r="L224" s="33"/>
      <c r="M224" s="33"/>
    </row>
    <row r="225" spans="1:13">
      <c r="A225" s="5"/>
      <c r="B225" s="6"/>
      <c r="C225" s="6"/>
      <c r="D225" s="8"/>
      <c r="E225" s="8"/>
      <c r="F225" s="8"/>
      <c r="G225" s="7"/>
      <c r="H225" s="7"/>
      <c r="I225" s="44"/>
      <c r="J225" s="44"/>
      <c r="K225" s="32" t="s">
        <v>130</v>
      </c>
      <c r="L225" s="33"/>
      <c r="M225" s="33"/>
    </row>
    <row r="226" spans="1:13">
      <c r="A226" s="5"/>
      <c r="B226" s="6"/>
      <c r="C226" s="6"/>
      <c r="D226" s="8"/>
      <c r="E226" s="8"/>
      <c r="F226" s="8"/>
      <c r="G226" s="7"/>
      <c r="H226" s="7"/>
      <c r="I226" s="44"/>
      <c r="J226" s="44"/>
      <c r="K226" s="32" t="s">
        <v>130</v>
      </c>
      <c r="L226" s="33"/>
      <c r="M226" s="33"/>
    </row>
    <row r="227" spans="1:13">
      <c r="A227" s="5"/>
      <c r="B227" s="6"/>
      <c r="C227" s="6"/>
      <c r="D227" s="8"/>
      <c r="E227" s="8"/>
      <c r="F227" s="8"/>
      <c r="G227" s="7"/>
      <c r="H227" s="7"/>
      <c r="I227" s="44"/>
      <c r="J227" s="44"/>
      <c r="K227" s="32" t="s">
        <v>130</v>
      </c>
      <c r="L227" s="33"/>
      <c r="M227" s="33"/>
    </row>
    <row r="228" spans="1:13">
      <c r="A228" s="5"/>
      <c r="B228" s="6"/>
      <c r="C228" s="6"/>
      <c r="D228" s="8"/>
      <c r="E228" s="8"/>
      <c r="F228" s="8"/>
      <c r="G228" s="7"/>
      <c r="H228" s="7"/>
      <c r="I228" s="44"/>
      <c r="J228" s="44"/>
      <c r="K228" s="32" t="s">
        <v>130</v>
      </c>
      <c r="L228" s="33"/>
      <c r="M228" s="33"/>
    </row>
    <row r="229" spans="1:13">
      <c r="A229" s="5"/>
      <c r="B229" s="6"/>
      <c r="C229" s="6"/>
      <c r="D229" s="8"/>
      <c r="E229" s="8"/>
      <c r="F229" s="8"/>
      <c r="G229" s="7"/>
      <c r="H229" s="7"/>
      <c r="I229" s="44"/>
      <c r="J229" s="44"/>
      <c r="K229" s="32" t="s">
        <v>130</v>
      </c>
      <c r="L229" s="33"/>
      <c r="M229" s="33"/>
    </row>
    <row r="230" spans="1:13">
      <c r="A230" s="5"/>
      <c r="B230" s="6"/>
      <c r="C230" s="6"/>
      <c r="D230" s="8"/>
      <c r="E230" s="8"/>
      <c r="F230" s="8"/>
      <c r="G230" s="7"/>
      <c r="H230" s="7"/>
      <c r="I230" s="44"/>
      <c r="J230" s="44"/>
      <c r="K230" s="32" t="s">
        <v>130</v>
      </c>
      <c r="L230" s="33"/>
      <c r="M230" s="33"/>
    </row>
    <row r="231" spans="1:13">
      <c r="A231" s="5"/>
      <c r="B231" s="6"/>
      <c r="C231" s="6"/>
      <c r="D231" s="8"/>
      <c r="E231" s="8"/>
      <c r="F231" s="8"/>
      <c r="G231" s="7"/>
      <c r="H231" s="7"/>
      <c r="I231" s="44"/>
      <c r="J231" s="44"/>
      <c r="K231" s="32" t="s">
        <v>130</v>
      </c>
      <c r="L231" s="33"/>
      <c r="M231" s="33"/>
    </row>
    <row r="232" spans="1:13">
      <c r="A232" s="5"/>
      <c r="B232" s="6"/>
      <c r="C232" s="6"/>
      <c r="D232" s="8"/>
      <c r="E232" s="8"/>
      <c r="F232" s="8"/>
      <c r="G232" s="7"/>
      <c r="H232" s="7"/>
      <c r="I232" s="44"/>
      <c r="J232" s="44"/>
      <c r="K232" s="32" t="s">
        <v>130</v>
      </c>
      <c r="L232" s="33"/>
      <c r="M232" s="33"/>
    </row>
    <row r="233" spans="1:13">
      <c r="A233" s="5"/>
      <c r="B233" s="6"/>
      <c r="C233" s="6"/>
      <c r="D233" s="8"/>
      <c r="E233" s="8"/>
      <c r="F233" s="8"/>
      <c r="G233" s="7"/>
      <c r="H233" s="7"/>
      <c r="I233" s="44"/>
      <c r="J233" s="44"/>
      <c r="K233" s="32" t="s">
        <v>130</v>
      </c>
      <c r="L233" s="33"/>
      <c r="M233" s="33"/>
    </row>
    <row r="234" spans="1:13">
      <c r="A234" s="5"/>
      <c r="B234" s="6"/>
      <c r="C234" s="6"/>
      <c r="D234" s="8"/>
      <c r="E234" s="8"/>
      <c r="F234" s="8"/>
      <c r="G234" s="7"/>
      <c r="H234" s="7"/>
      <c r="I234" s="44"/>
      <c r="J234" s="44"/>
      <c r="K234" s="32" t="s">
        <v>130</v>
      </c>
      <c r="L234" s="33"/>
      <c r="M234" s="33"/>
    </row>
    <row r="235" spans="1:13">
      <c r="A235" s="5"/>
      <c r="B235" s="6"/>
      <c r="C235" s="6"/>
      <c r="D235" s="8"/>
      <c r="E235" s="8"/>
      <c r="F235" s="8"/>
      <c r="G235" s="7"/>
      <c r="H235" s="7"/>
      <c r="I235" s="44"/>
      <c r="J235" s="44"/>
      <c r="K235" s="32" t="s">
        <v>130</v>
      </c>
      <c r="L235" s="33"/>
      <c r="M235" s="33"/>
    </row>
    <row r="236" spans="1:13">
      <c r="A236" s="5"/>
      <c r="B236" s="6"/>
      <c r="C236" s="6"/>
      <c r="D236" s="8"/>
      <c r="E236" s="8"/>
      <c r="F236" s="8"/>
      <c r="G236" s="7"/>
      <c r="H236" s="7"/>
      <c r="I236" s="44"/>
      <c r="J236" s="44"/>
      <c r="K236" s="32" t="s">
        <v>130</v>
      </c>
      <c r="L236" s="33"/>
      <c r="M236" s="33"/>
    </row>
    <row r="237" spans="1:13">
      <c r="A237" s="5"/>
      <c r="B237" s="6"/>
      <c r="C237" s="6"/>
      <c r="D237" s="8"/>
      <c r="E237" s="8"/>
      <c r="F237" s="8"/>
      <c r="G237" s="7"/>
      <c r="H237" s="7"/>
      <c r="I237" s="44"/>
      <c r="J237" s="44"/>
      <c r="K237" s="32" t="s">
        <v>130</v>
      </c>
      <c r="L237" s="33"/>
      <c r="M237" s="33"/>
    </row>
    <row r="238" spans="1:13">
      <c r="A238" s="5"/>
      <c r="B238" s="6"/>
      <c r="C238" s="6"/>
      <c r="D238" s="8"/>
      <c r="E238" s="8"/>
      <c r="F238" s="8"/>
      <c r="G238" s="7"/>
      <c r="H238" s="7"/>
      <c r="I238" s="44"/>
      <c r="J238" s="44"/>
      <c r="K238" s="32" t="s">
        <v>130</v>
      </c>
      <c r="L238" s="33"/>
      <c r="M238" s="33"/>
    </row>
    <row r="239" spans="1:13">
      <c r="A239" s="5"/>
      <c r="B239" s="6"/>
      <c r="C239" s="6"/>
      <c r="D239" s="8"/>
      <c r="E239" s="8"/>
      <c r="F239" s="8"/>
      <c r="G239" s="7"/>
      <c r="H239" s="7"/>
      <c r="I239" s="44"/>
      <c r="J239" s="44"/>
      <c r="K239" s="32" t="s">
        <v>130</v>
      </c>
      <c r="L239" s="33"/>
      <c r="M239" s="33"/>
    </row>
    <row r="240" spans="1:13">
      <c r="A240" s="5"/>
      <c r="B240" s="6"/>
      <c r="C240" s="6"/>
      <c r="D240" s="8"/>
      <c r="E240" s="8"/>
      <c r="F240" s="8"/>
      <c r="G240" s="7"/>
      <c r="H240" s="7"/>
      <c r="I240" s="44"/>
      <c r="J240" s="44"/>
      <c r="K240" s="32" t="s">
        <v>130</v>
      </c>
      <c r="L240" s="33"/>
      <c r="M240" s="33"/>
    </row>
    <row r="241" spans="1:13">
      <c r="A241" s="5"/>
      <c r="B241" s="6"/>
      <c r="C241" s="6"/>
      <c r="D241" s="8"/>
      <c r="E241" s="8"/>
      <c r="F241" s="8"/>
      <c r="G241" s="7"/>
      <c r="H241" s="7"/>
      <c r="I241" s="44"/>
      <c r="J241" s="44"/>
      <c r="K241" s="32" t="s">
        <v>130</v>
      </c>
      <c r="L241" s="33"/>
      <c r="M241" s="33"/>
    </row>
    <row r="242" spans="1:13">
      <c r="A242" s="5"/>
      <c r="B242" s="6"/>
      <c r="C242" s="6"/>
      <c r="D242" s="8"/>
      <c r="E242" s="8"/>
      <c r="F242" s="8"/>
      <c r="G242" s="7"/>
      <c r="H242" s="7"/>
      <c r="I242" s="44"/>
      <c r="J242" s="44"/>
      <c r="K242" s="32" t="s">
        <v>130</v>
      </c>
      <c r="L242" s="33"/>
      <c r="M242" s="33"/>
    </row>
    <row r="243" spans="1:13">
      <c r="A243" s="5"/>
      <c r="B243" s="6"/>
      <c r="C243" s="6"/>
      <c r="D243" s="8"/>
      <c r="E243" s="8"/>
      <c r="F243" s="8"/>
      <c r="G243" s="7"/>
      <c r="H243" s="7"/>
      <c r="I243" s="44"/>
      <c r="J243" s="44"/>
      <c r="K243" s="32" t="s">
        <v>130</v>
      </c>
      <c r="L243" s="33"/>
      <c r="M243" s="33"/>
    </row>
    <row r="244" spans="1:13">
      <c r="A244" s="5"/>
      <c r="B244" s="6"/>
      <c r="C244" s="6"/>
      <c r="D244" s="8"/>
      <c r="E244" s="8"/>
      <c r="F244" s="8"/>
      <c r="G244" s="7"/>
      <c r="H244" s="7"/>
      <c r="I244" s="44"/>
      <c r="J244" s="44"/>
      <c r="K244" s="32" t="s">
        <v>130</v>
      </c>
      <c r="L244" s="33"/>
      <c r="M244" s="33"/>
    </row>
    <row r="245" spans="1:13">
      <c r="A245" s="5"/>
      <c r="B245" s="6"/>
      <c r="C245" s="6"/>
      <c r="D245" s="8"/>
      <c r="E245" s="8"/>
      <c r="F245" s="8"/>
      <c r="G245" s="7"/>
      <c r="H245" s="7"/>
      <c r="I245" s="44"/>
      <c r="J245" s="44"/>
      <c r="K245" s="32" t="s">
        <v>130</v>
      </c>
      <c r="L245" s="33"/>
      <c r="M245" s="33"/>
    </row>
    <row r="246" spans="1:13">
      <c r="A246" s="5"/>
      <c r="B246" s="6"/>
      <c r="C246" s="6"/>
      <c r="D246" s="8"/>
      <c r="E246" s="8"/>
      <c r="F246" s="8"/>
      <c r="G246" s="7"/>
      <c r="H246" s="8"/>
      <c r="I246" s="44"/>
      <c r="J246" s="44"/>
      <c r="K246" s="32" t="s">
        <v>130</v>
      </c>
      <c r="L246" s="33"/>
      <c r="M246" s="33"/>
    </row>
    <row r="247" spans="1:13">
      <c r="A247" s="5"/>
      <c r="B247" s="6"/>
      <c r="C247" s="6"/>
      <c r="D247" s="8"/>
      <c r="E247" s="8"/>
      <c r="F247" s="8"/>
      <c r="G247" s="7"/>
      <c r="H247" s="7"/>
      <c r="I247" s="44"/>
      <c r="J247" s="44"/>
      <c r="K247" s="32" t="s">
        <v>130</v>
      </c>
      <c r="L247" s="33"/>
      <c r="M247" s="33"/>
    </row>
    <row r="248" spans="1:13">
      <c r="A248" s="5"/>
      <c r="B248" s="6"/>
      <c r="C248" s="6"/>
      <c r="D248" s="8"/>
      <c r="E248" s="8"/>
      <c r="F248" s="8"/>
      <c r="G248" s="7"/>
      <c r="H248" s="7"/>
      <c r="I248" s="44"/>
      <c r="J248" s="44"/>
      <c r="K248" s="32" t="s">
        <v>130</v>
      </c>
      <c r="L248" s="33"/>
      <c r="M248" s="33"/>
    </row>
    <row r="249" spans="1:13">
      <c r="A249" s="5"/>
      <c r="B249" s="6"/>
      <c r="C249" s="6"/>
      <c r="D249" s="8"/>
      <c r="E249" s="8"/>
      <c r="F249" s="8"/>
      <c r="G249" s="7"/>
      <c r="H249" s="7"/>
      <c r="I249" s="44"/>
      <c r="J249" s="44"/>
      <c r="K249" s="32" t="s">
        <v>130</v>
      </c>
      <c r="L249" s="33"/>
      <c r="M249" s="33"/>
    </row>
    <row r="250" spans="1:13">
      <c r="A250" s="5"/>
      <c r="B250" s="6"/>
      <c r="C250" s="6"/>
      <c r="D250" s="8"/>
      <c r="E250" s="8"/>
      <c r="F250" s="8"/>
      <c r="G250" s="7"/>
      <c r="H250" s="7"/>
      <c r="I250" s="44"/>
      <c r="J250" s="44"/>
      <c r="K250" s="32" t="s">
        <v>130</v>
      </c>
      <c r="L250" s="33"/>
      <c r="M250" s="33"/>
    </row>
    <row r="251" spans="1:13">
      <c r="A251" s="5"/>
      <c r="B251" s="6"/>
      <c r="C251" s="6"/>
      <c r="D251" s="8"/>
      <c r="E251" s="8"/>
      <c r="F251" s="8"/>
      <c r="G251" s="7"/>
      <c r="H251" s="7"/>
      <c r="I251" s="44"/>
      <c r="J251" s="44"/>
      <c r="K251" s="32" t="s">
        <v>130</v>
      </c>
      <c r="L251" s="33"/>
      <c r="M251" s="33"/>
    </row>
    <row r="252" spans="1:13">
      <c r="A252" s="5"/>
      <c r="B252" s="6"/>
      <c r="C252" s="6"/>
      <c r="D252" s="8"/>
      <c r="E252" s="8"/>
      <c r="F252" s="8"/>
      <c r="G252" s="7"/>
      <c r="H252" s="7"/>
      <c r="I252" s="44"/>
      <c r="J252" s="44"/>
      <c r="K252" s="32" t="s">
        <v>130</v>
      </c>
      <c r="L252" s="33"/>
      <c r="M252" s="33"/>
    </row>
    <row r="253" spans="1:13">
      <c r="A253" s="5"/>
      <c r="B253" s="6"/>
      <c r="C253" s="6"/>
      <c r="D253" s="8"/>
      <c r="E253" s="8"/>
      <c r="F253" s="8"/>
      <c r="G253" s="7"/>
      <c r="H253" s="7"/>
      <c r="I253" s="44"/>
      <c r="J253" s="44"/>
      <c r="K253" s="32" t="s">
        <v>130</v>
      </c>
      <c r="L253" s="33"/>
      <c r="M253" s="33"/>
    </row>
    <row r="254" spans="1:13">
      <c r="A254" s="5"/>
      <c r="B254" s="6"/>
      <c r="C254" s="6"/>
      <c r="D254" s="8"/>
      <c r="E254" s="8"/>
      <c r="F254" s="8"/>
      <c r="G254" s="7"/>
      <c r="H254" s="7"/>
      <c r="I254" s="44"/>
      <c r="J254" s="44"/>
      <c r="K254" s="32" t="s">
        <v>130</v>
      </c>
      <c r="L254" s="33"/>
      <c r="M254" s="33"/>
    </row>
    <row r="255" spans="1:13">
      <c r="A255" s="5"/>
      <c r="B255" s="6"/>
      <c r="C255" s="6"/>
      <c r="D255" s="8"/>
      <c r="E255" s="8"/>
      <c r="F255" s="8"/>
      <c r="G255" s="7"/>
      <c r="H255" s="7"/>
      <c r="I255" s="44"/>
      <c r="J255" s="44"/>
      <c r="K255" s="32" t="s">
        <v>130</v>
      </c>
      <c r="L255" s="33"/>
      <c r="M255" s="33"/>
    </row>
    <row r="256" spans="1:13" s="2" customFormat="1">
      <c r="A256" s="12"/>
      <c r="B256" s="13"/>
      <c r="C256" s="13"/>
      <c r="D256" s="8"/>
      <c r="E256" s="8"/>
      <c r="F256" s="8"/>
      <c r="G256" s="8"/>
      <c r="H256" s="8"/>
      <c r="I256" s="44"/>
      <c r="J256" s="44"/>
      <c r="K256" s="32" t="s">
        <v>130</v>
      </c>
      <c r="L256" s="33"/>
      <c r="M256" s="33"/>
    </row>
    <row r="257" spans="1:13" s="2" customFormat="1">
      <c r="A257" s="12"/>
      <c r="B257" s="13"/>
      <c r="C257" s="13"/>
      <c r="D257" s="8"/>
      <c r="E257" s="8"/>
      <c r="F257" s="8"/>
      <c r="G257" s="8"/>
      <c r="H257" s="8"/>
      <c r="I257" s="44"/>
      <c r="J257" s="44"/>
      <c r="K257" s="32" t="s">
        <v>130</v>
      </c>
      <c r="L257" s="33"/>
      <c r="M257" s="33"/>
    </row>
    <row r="258" spans="1:13" s="2" customFormat="1">
      <c r="A258" s="12"/>
      <c r="B258" s="13"/>
      <c r="C258" s="13"/>
      <c r="D258" s="8"/>
      <c r="E258" s="8"/>
      <c r="F258" s="8"/>
      <c r="G258" s="8"/>
      <c r="H258" s="8"/>
      <c r="I258" s="44"/>
      <c r="J258" s="44"/>
      <c r="K258" s="32" t="s">
        <v>130</v>
      </c>
      <c r="L258" s="33"/>
      <c r="M258" s="33"/>
    </row>
    <row r="259" spans="1:13" s="2" customFormat="1">
      <c r="A259" s="12"/>
      <c r="B259" s="13"/>
      <c r="C259" s="13"/>
      <c r="D259" s="8"/>
      <c r="E259" s="8"/>
      <c r="F259" s="8"/>
      <c r="G259" s="8"/>
      <c r="H259" s="8"/>
      <c r="I259" s="44"/>
      <c r="J259" s="44"/>
      <c r="K259" s="32" t="s">
        <v>130</v>
      </c>
      <c r="L259" s="33"/>
      <c r="M259" s="33"/>
    </row>
    <row r="260" spans="1:13" s="2" customFormat="1">
      <c r="A260" s="12"/>
      <c r="B260" s="13"/>
      <c r="C260" s="13"/>
      <c r="D260" s="8"/>
      <c r="E260" s="8"/>
      <c r="F260" s="8"/>
      <c r="G260" s="8"/>
      <c r="H260" s="8"/>
      <c r="I260" s="44"/>
      <c r="J260" s="44"/>
      <c r="K260" s="32" t="s">
        <v>130</v>
      </c>
      <c r="L260" s="33"/>
      <c r="M260" s="33"/>
    </row>
    <row r="261" spans="1:13" s="2" customFormat="1">
      <c r="A261" s="12"/>
      <c r="B261" s="13"/>
      <c r="C261" s="13"/>
      <c r="D261" s="8"/>
      <c r="E261" s="8"/>
      <c r="F261" s="8"/>
      <c r="G261" s="8"/>
      <c r="H261" s="8"/>
      <c r="I261" s="44"/>
      <c r="J261" s="44"/>
      <c r="K261" s="32" t="s">
        <v>130</v>
      </c>
      <c r="L261" s="33"/>
      <c r="M261" s="33"/>
    </row>
    <row r="262" spans="1:13" s="2" customFormat="1">
      <c r="A262" s="12"/>
      <c r="B262" s="13"/>
      <c r="C262" s="13"/>
      <c r="D262" s="8"/>
      <c r="E262" s="8"/>
      <c r="F262" s="8"/>
      <c r="G262" s="8"/>
      <c r="H262" s="8"/>
      <c r="I262" s="44"/>
      <c r="J262" s="44"/>
      <c r="K262" s="32" t="s">
        <v>130</v>
      </c>
      <c r="L262" s="33"/>
      <c r="M262" s="33"/>
    </row>
    <row r="263" spans="1:13" s="2" customFormat="1">
      <c r="A263" s="12"/>
      <c r="B263" s="13"/>
      <c r="C263" s="13"/>
      <c r="D263" s="8"/>
      <c r="E263" s="8"/>
      <c r="F263" s="8"/>
      <c r="G263" s="8"/>
      <c r="H263" s="8"/>
      <c r="I263" s="44"/>
      <c r="J263" s="44"/>
      <c r="K263" s="32" t="s">
        <v>130</v>
      </c>
      <c r="L263" s="33"/>
      <c r="M263" s="33"/>
    </row>
    <row r="264" spans="1:13" s="2" customFormat="1">
      <c r="A264" s="12"/>
      <c r="B264" s="13"/>
      <c r="C264" s="13"/>
      <c r="D264" s="8"/>
      <c r="E264" s="8"/>
      <c r="F264" s="8"/>
      <c r="G264" s="8"/>
      <c r="H264" s="8"/>
      <c r="I264" s="44"/>
      <c r="J264" s="44"/>
      <c r="K264" s="32" t="s">
        <v>130</v>
      </c>
      <c r="L264" s="33"/>
      <c r="M264" s="33"/>
    </row>
    <row r="265" spans="1:13" s="2" customFormat="1">
      <c r="A265" s="12"/>
      <c r="B265" s="13"/>
      <c r="C265" s="13"/>
      <c r="D265" s="8"/>
      <c r="E265" s="8"/>
      <c r="F265" s="8"/>
      <c r="G265" s="8"/>
      <c r="H265" s="8"/>
      <c r="I265" s="44"/>
      <c r="J265" s="44"/>
      <c r="K265" s="32" t="s">
        <v>130</v>
      </c>
      <c r="L265" s="33"/>
      <c r="M265" s="33"/>
    </row>
    <row r="266" spans="1:13" s="2" customFormat="1">
      <c r="A266" s="12"/>
      <c r="B266" s="13"/>
      <c r="C266" s="13"/>
      <c r="D266" s="8"/>
      <c r="E266" s="8"/>
      <c r="F266" s="8"/>
      <c r="G266" s="8"/>
      <c r="H266" s="8"/>
      <c r="I266" s="44"/>
      <c r="J266" s="44"/>
      <c r="K266" s="32" t="s">
        <v>130</v>
      </c>
      <c r="L266" s="33"/>
      <c r="M266" s="33"/>
    </row>
    <row r="267" spans="1:13" s="2" customFormat="1">
      <c r="A267" s="12"/>
      <c r="B267" s="13"/>
      <c r="C267" s="13"/>
      <c r="D267" s="8"/>
      <c r="E267" s="8"/>
      <c r="F267" s="8"/>
      <c r="G267" s="8"/>
      <c r="H267" s="8"/>
      <c r="I267" s="44"/>
      <c r="J267" s="44"/>
      <c r="K267" s="32" t="s">
        <v>130</v>
      </c>
      <c r="L267" s="33"/>
      <c r="M267" s="33"/>
    </row>
    <row r="268" spans="1:13" s="2" customFormat="1">
      <c r="A268" s="12"/>
      <c r="B268" s="13"/>
      <c r="C268" s="13"/>
      <c r="D268" s="8"/>
      <c r="E268" s="8"/>
      <c r="F268" s="8"/>
      <c r="G268" s="8"/>
      <c r="H268" s="8"/>
      <c r="I268" s="44"/>
      <c r="J268" s="44"/>
      <c r="K268" s="32" t="s">
        <v>130</v>
      </c>
      <c r="L268" s="33"/>
      <c r="M268" s="33"/>
    </row>
    <row r="269" spans="1:13" s="2" customFormat="1">
      <c r="A269" s="12"/>
      <c r="B269" s="13"/>
      <c r="C269" s="13"/>
      <c r="D269" s="8"/>
      <c r="E269" s="8"/>
      <c r="F269" s="8"/>
      <c r="G269" s="8"/>
      <c r="H269" s="8"/>
      <c r="I269" s="44"/>
      <c r="J269" s="44"/>
      <c r="K269" s="32" t="s">
        <v>130</v>
      </c>
      <c r="L269" s="33"/>
      <c r="M269" s="33"/>
    </row>
    <row r="270" spans="1:13" s="2" customFormat="1">
      <c r="A270" s="12"/>
      <c r="B270" s="13"/>
      <c r="C270" s="13"/>
      <c r="D270" s="8"/>
      <c r="E270" s="8"/>
      <c r="F270" s="8"/>
      <c r="G270" s="8"/>
      <c r="H270" s="8"/>
      <c r="I270" s="44"/>
      <c r="J270" s="44"/>
      <c r="K270" s="32" t="s">
        <v>130</v>
      </c>
      <c r="L270" s="33"/>
      <c r="M270" s="33"/>
    </row>
    <row r="271" spans="1:13" s="2" customFormat="1">
      <c r="A271" s="12"/>
      <c r="B271" s="13"/>
      <c r="C271" s="13"/>
      <c r="D271" s="8"/>
      <c r="E271" s="8"/>
      <c r="F271" s="8"/>
      <c r="G271" s="8"/>
      <c r="H271" s="8"/>
      <c r="I271" s="44"/>
      <c r="J271" s="44"/>
      <c r="K271" s="32" t="s">
        <v>130</v>
      </c>
      <c r="L271" s="33"/>
      <c r="M271" s="33"/>
    </row>
    <row r="272" spans="1:13" s="2" customFormat="1">
      <c r="A272" s="12"/>
      <c r="B272" s="13"/>
      <c r="C272" s="13"/>
      <c r="D272" s="8"/>
      <c r="E272" s="8"/>
      <c r="F272" s="8"/>
      <c r="G272" s="12"/>
      <c r="H272" s="8"/>
      <c r="I272" s="44"/>
      <c r="J272" s="44"/>
      <c r="K272" s="32" t="s">
        <v>130</v>
      </c>
      <c r="L272" s="33"/>
      <c r="M272" s="33"/>
    </row>
    <row r="273" spans="1:13" s="2" customFormat="1">
      <c r="A273" s="12"/>
      <c r="B273" s="13"/>
      <c r="C273" s="13"/>
      <c r="D273" s="8"/>
      <c r="E273" s="8"/>
      <c r="F273" s="8"/>
      <c r="G273" s="12"/>
      <c r="H273" s="8"/>
      <c r="I273" s="44"/>
      <c r="J273" s="44"/>
      <c r="K273" s="32" t="s">
        <v>130</v>
      </c>
      <c r="L273" s="33"/>
      <c r="M273" s="33"/>
    </row>
    <row r="274" spans="1:13" s="2" customFormat="1">
      <c r="A274" s="12"/>
      <c r="B274" s="13"/>
      <c r="C274" s="13"/>
      <c r="D274" s="8"/>
      <c r="E274" s="8"/>
      <c r="F274" s="8"/>
      <c r="G274" s="8"/>
      <c r="H274" s="8"/>
      <c r="I274" s="44"/>
      <c r="J274" s="44"/>
      <c r="K274" s="32" t="s">
        <v>130</v>
      </c>
      <c r="L274" s="33"/>
      <c r="M274" s="33"/>
    </row>
    <row r="275" spans="1:13" s="2" customFormat="1">
      <c r="A275" s="12"/>
      <c r="B275" s="13"/>
      <c r="C275" s="13"/>
      <c r="D275" s="8"/>
      <c r="E275" s="8"/>
      <c r="F275" s="8"/>
      <c r="G275" s="8"/>
      <c r="H275" s="8"/>
      <c r="I275" s="44"/>
      <c r="J275" s="44"/>
      <c r="K275" s="32" t="s">
        <v>130</v>
      </c>
      <c r="L275" s="33"/>
      <c r="M275" s="33"/>
    </row>
    <row r="276" spans="1:13" s="2" customFormat="1">
      <c r="A276" s="12"/>
      <c r="B276" s="13"/>
      <c r="C276" s="13"/>
      <c r="D276" s="8"/>
      <c r="E276" s="8"/>
      <c r="F276" s="8"/>
      <c r="G276" s="8"/>
      <c r="H276" s="8"/>
      <c r="I276" s="44"/>
      <c r="J276" s="44"/>
      <c r="K276" s="32" t="s">
        <v>130</v>
      </c>
      <c r="L276" s="33"/>
      <c r="M276" s="33"/>
    </row>
    <row r="277" spans="1:13" s="2" customFormat="1">
      <c r="A277" s="12"/>
      <c r="B277" s="13"/>
      <c r="C277" s="13"/>
      <c r="D277" s="8"/>
      <c r="E277" s="8"/>
      <c r="F277" s="8"/>
      <c r="G277" s="8"/>
      <c r="H277" s="8"/>
      <c r="I277" s="44"/>
      <c r="J277" s="44"/>
      <c r="K277" s="32" t="s">
        <v>130</v>
      </c>
      <c r="L277" s="33"/>
      <c r="M277" s="33"/>
    </row>
    <row r="278" spans="1:13" s="2" customFormat="1">
      <c r="A278" s="12"/>
      <c r="B278" s="13"/>
      <c r="C278" s="13"/>
      <c r="D278" s="8"/>
      <c r="E278" s="8"/>
      <c r="F278" s="8"/>
      <c r="G278" s="8"/>
      <c r="H278" s="8"/>
      <c r="I278" s="44"/>
      <c r="J278" s="44"/>
      <c r="K278" s="32" t="s">
        <v>130</v>
      </c>
      <c r="L278" s="33"/>
      <c r="M278" s="33"/>
    </row>
    <row r="279" spans="1:13" s="2" customFormat="1">
      <c r="A279" s="12"/>
      <c r="B279" s="13"/>
      <c r="C279" s="13"/>
      <c r="D279" s="8"/>
      <c r="E279" s="8"/>
      <c r="F279" s="8"/>
      <c r="G279" s="8"/>
      <c r="H279" s="8"/>
      <c r="I279" s="44"/>
      <c r="J279" s="44"/>
      <c r="K279" s="32" t="s">
        <v>130</v>
      </c>
      <c r="L279" s="33"/>
      <c r="M279" s="33"/>
    </row>
    <row r="280" spans="1:13" s="2" customFormat="1">
      <c r="A280" s="12"/>
      <c r="B280" s="13"/>
      <c r="C280" s="13"/>
      <c r="D280" s="8"/>
      <c r="E280" s="8"/>
      <c r="F280" s="8"/>
      <c r="G280" s="8"/>
      <c r="H280" s="8"/>
      <c r="I280" s="44"/>
      <c r="J280" s="44"/>
      <c r="K280" s="32" t="s">
        <v>130</v>
      </c>
      <c r="L280" s="33"/>
      <c r="M280" s="33"/>
    </row>
    <row r="281" spans="1:13" s="2" customFormat="1">
      <c r="A281" s="12"/>
      <c r="B281" s="13"/>
      <c r="C281" s="13"/>
      <c r="D281" s="8"/>
      <c r="E281" s="8"/>
      <c r="F281" s="8"/>
      <c r="G281" s="8"/>
      <c r="H281" s="8"/>
      <c r="I281" s="44"/>
      <c r="J281" s="44"/>
      <c r="K281" s="32" t="s">
        <v>130</v>
      </c>
      <c r="L281" s="33"/>
      <c r="M281" s="33"/>
    </row>
    <row r="282" spans="1:13" s="2" customFormat="1">
      <c r="A282" s="12"/>
      <c r="B282" s="13"/>
      <c r="C282" s="13"/>
      <c r="D282" s="8"/>
      <c r="E282" s="8"/>
      <c r="F282" s="8"/>
      <c r="G282" s="8"/>
      <c r="H282" s="8"/>
      <c r="I282" s="44"/>
      <c r="J282" s="44"/>
      <c r="K282" s="32" t="s">
        <v>130</v>
      </c>
      <c r="L282" s="33"/>
      <c r="M282" s="33"/>
    </row>
    <row r="283" spans="1:13" s="2" customFormat="1">
      <c r="A283" s="12"/>
      <c r="B283" s="13"/>
      <c r="C283" s="13"/>
      <c r="D283" s="8"/>
      <c r="E283" s="8"/>
      <c r="F283" s="8"/>
      <c r="G283" s="8"/>
      <c r="H283" s="8"/>
      <c r="I283" s="44"/>
      <c r="J283" s="44"/>
      <c r="K283" s="32" t="s">
        <v>130</v>
      </c>
      <c r="L283" s="33"/>
      <c r="M283" s="33"/>
    </row>
    <row r="284" spans="1:13" s="2" customFormat="1">
      <c r="A284" s="12"/>
      <c r="B284" s="13"/>
      <c r="C284" s="13"/>
      <c r="D284" s="8"/>
      <c r="E284" s="8"/>
      <c r="F284" s="8"/>
      <c r="G284" s="8"/>
      <c r="H284" s="8"/>
      <c r="I284" s="44"/>
      <c r="J284" s="44"/>
      <c r="K284" s="32" t="s">
        <v>130</v>
      </c>
      <c r="L284" s="33"/>
      <c r="M284" s="33"/>
    </row>
    <row r="285" spans="1:13" s="2" customFormat="1">
      <c r="A285" s="12"/>
      <c r="B285" s="13"/>
      <c r="C285" s="13"/>
      <c r="D285" s="8"/>
      <c r="E285" s="8"/>
      <c r="F285" s="8"/>
      <c r="G285" s="8"/>
      <c r="H285" s="8"/>
      <c r="I285" s="44"/>
      <c r="J285" s="44"/>
      <c r="K285" s="32" t="s">
        <v>130</v>
      </c>
      <c r="L285" s="33"/>
      <c r="M285" s="33"/>
    </row>
    <row r="286" spans="1:13" s="2" customFormat="1">
      <c r="A286" s="12"/>
      <c r="B286" s="13"/>
      <c r="C286" s="13"/>
      <c r="D286" s="8"/>
      <c r="E286" s="8"/>
      <c r="F286" s="8"/>
      <c r="G286" s="8"/>
      <c r="H286" s="8"/>
      <c r="I286" s="44"/>
      <c r="J286" s="44"/>
      <c r="K286" s="32" t="s">
        <v>130</v>
      </c>
      <c r="L286" s="33"/>
      <c r="M286" s="33"/>
    </row>
    <row r="287" spans="1:13" s="2" customFormat="1">
      <c r="A287" s="12"/>
      <c r="B287" s="13"/>
      <c r="C287" s="13"/>
      <c r="D287" s="8"/>
      <c r="E287" s="8"/>
      <c r="F287" s="8"/>
      <c r="G287" s="8"/>
      <c r="H287" s="8"/>
      <c r="I287" s="44"/>
      <c r="J287" s="44"/>
      <c r="K287" s="32" t="s">
        <v>130</v>
      </c>
      <c r="L287" s="33"/>
      <c r="M287" s="33"/>
    </row>
    <row r="288" spans="1:13" s="2" customFormat="1">
      <c r="A288" s="12"/>
      <c r="B288" s="13"/>
      <c r="C288" s="13"/>
      <c r="D288" s="8"/>
      <c r="E288" s="8"/>
      <c r="F288" s="8"/>
      <c r="G288" s="8"/>
      <c r="H288" s="8"/>
      <c r="I288" s="44"/>
      <c r="J288" s="44"/>
      <c r="K288" s="32" t="s">
        <v>130</v>
      </c>
      <c r="L288" s="33"/>
      <c r="M288" s="33"/>
    </row>
    <row r="289" spans="1:13" s="2" customFormat="1">
      <c r="A289" s="12"/>
      <c r="B289" s="13"/>
      <c r="C289" s="13"/>
      <c r="D289" s="8"/>
      <c r="E289" s="8"/>
      <c r="F289" s="8"/>
      <c r="G289" s="8"/>
      <c r="H289" s="8"/>
      <c r="I289" s="44"/>
      <c r="J289" s="44"/>
      <c r="K289" s="32" t="s">
        <v>130</v>
      </c>
      <c r="L289" s="33"/>
      <c r="M289" s="33"/>
    </row>
    <row r="290" spans="1:13" s="2" customFormat="1">
      <c r="A290" s="12"/>
      <c r="B290" s="13"/>
      <c r="C290" s="13"/>
      <c r="D290" s="8"/>
      <c r="E290" s="8"/>
      <c r="F290" s="8"/>
      <c r="G290" s="8"/>
      <c r="H290" s="8"/>
      <c r="I290" s="44"/>
      <c r="J290" s="44"/>
      <c r="K290" s="32" t="s">
        <v>130</v>
      </c>
      <c r="L290" s="33"/>
      <c r="M290" s="33"/>
    </row>
    <row r="291" spans="1:13" s="2" customFormat="1">
      <c r="A291" s="12"/>
      <c r="B291" s="13"/>
      <c r="C291" s="13"/>
      <c r="D291" s="8"/>
      <c r="E291" s="8"/>
      <c r="F291" s="8"/>
      <c r="G291" s="8"/>
      <c r="H291" s="8"/>
      <c r="I291" s="44"/>
      <c r="J291" s="44"/>
      <c r="K291" s="32" t="s">
        <v>130</v>
      </c>
      <c r="L291" s="33"/>
      <c r="M291" s="33"/>
    </row>
    <row r="292" spans="1:13" s="2" customFormat="1">
      <c r="A292" s="12"/>
      <c r="B292" s="13"/>
      <c r="C292" s="13"/>
      <c r="D292" s="8"/>
      <c r="E292" s="8"/>
      <c r="F292" s="8"/>
      <c r="G292" s="8"/>
      <c r="H292" s="8"/>
      <c r="I292" s="44"/>
      <c r="J292" s="44"/>
      <c r="K292" s="32" t="s">
        <v>130</v>
      </c>
      <c r="L292" s="33"/>
      <c r="M292" s="33"/>
    </row>
    <row r="293" spans="1:13" s="2" customFormat="1">
      <c r="A293" s="12"/>
      <c r="B293" s="13"/>
      <c r="C293" s="13"/>
      <c r="D293" s="8"/>
      <c r="E293" s="8"/>
      <c r="F293" s="8"/>
      <c r="G293" s="8"/>
      <c r="H293" s="8"/>
      <c r="I293" s="44"/>
      <c r="J293" s="44"/>
      <c r="K293" s="32" t="s">
        <v>130</v>
      </c>
      <c r="L293" s="33"/>
      <c r="M293" s="33"/>
    </row>
    <row r="294" spans="1:13" s="2" customFormat="1">
      <c r="A294" s="12"/>
      <c r="B294" s="13"/>
      <c r="C294" s="13"/>
      <c r="D294" s="8"/>
      <c r="E294" s="8"/>
      <c r="F294" s="8"/>
      <c r="G294" s="8"/>
      <c r="H294" s="8"/>
      <c r="I294" s="44"/>
      <c r="J294" s="44"/>
      <c r="K294" s="32" t="s">
        <v>130</v>
      </c>
      <c r="L294" s="33"/>
      <c r="M294" s="33"/>
    </row>
    <row r="295" spans="1:13" s="2" customFormat="1">
      <c r="A295" s="12"/>
      <c r="B295" s="13"/>
      <c r="C295" s="13"/>
      <c r="D295" s="8"/>
      <c r="E295" s="8"/>
      <c r="F295" s="8"/>
      <c r="G295" s="8"/>
      <c r="H295" s="8"/>
      <c r="I295" s="44"/>
      <c r="J295" s="44"/>
      <c r="K295" s="32" t="s">
        <v>130</v>
      </c>
      <c r="L295" s="33"/>
      <c r="M295" s="33"/>
    </row>
    <row r="296" spans="1:13" s="2" customFormat="1">
      <c r="A296" s="12"/>
      <c r="B296" s="13"/>
      <c r="C296" s="13"/>
      <c r="D296" s="8"/>
      <c r="E296" s="8"/>
      <c r="F296" s="8"/>
      <c r="G296" s="8"/>
      <c r="H296" s="8"/>
      <c r="I296" s="44"/>
      <c r="J296" s="44"/>
      <c r="K296" s="32" t="s">
        <v>130</v>
      </c>
      <c r="L296" s="33"/>
      <c r="M296" s="33"/>
    </row>
    <row r="297" spans="1:13" s="2" customFormat="1">
      <c r="A297" s="12"/>
      <c r="B297" s="13"/>
      <c r="C297" s="13"/>
      <c r="D297" s="8"/>
      <c r="E297" s="8"/>
      <c r="F297" s="8"/>
      <c r="G297" s="8"/>
      <c r="H297" s="8"/>
      <c r="I297" s="44"/>
      <c r="J297" s="44"/>
      <c r="K297" s="32" t="s">
        <v>130</v>
      </c>
      <c r="L297" s="33"/>
      <c r="M297" s="33"/>
    </row>
    <row r="298" spans="1:13" s="2" customFormat="1">
      <c r="A298" s="12"/>
      <c r="B298" s="13"/>
      <c r="C298" s="13"/>
      <c r="D298" s="8"/>
      <c r="E298" s="8"/>
      <c r="F298" s="8"/>
      <c r="G298" s="8"/>
      <c r="H298" s="8"/>
      <c r="I298" s="44"/>
      <c r="J298" s="44"/>
      <c r="K298" s="32" t="s">
        <v>130</v>
      </c>
      <c r="L298" s="33"/>
      <c r="M298" s="33"/>
    </row>
    <row r="299" spans="1:13" s="2" customFormat="1">
      <c r="A299" s="12"/>
      <c r="B299" s="13"/>
      <c r="C299" s="13"/>
      <c r="D299" s="8"/>
      <c r="E299" s="8"/>
      <c r="F299" s="8"/>
      <c r="G299" s="8"/>
      <c r="H299" s="8"/>
      <c r="I299" s="44"/>
      <c r="J299" s="44"/>
      <c r="K299" s="32" t="s">
        <v>130</v>
      </c>
      <c r="L299" s="33"/>
      <c r="M299" s="33"/>
    </row>
    <row r="300" spans="1:13" s="2" customFormat="1">
      <c r="A300" s="12"/>
      <c r="B300" s="13"/>
      <c r="C300" s="13"/>
      <c r="D300" s="8"/>
      <c r="E300" s="8"/>
      <c r="F300" s="8"/>
      <c r="G300" s="8"/>
      <c r="H300" s="8"/>
      <c r="I300" s="44"/>
      <c r="J300" s="44"/>
      <c r="K300" s="32" t="s">
        <v>130</v>
      </c>
      <c r="L300" s="33"/>
      <c r="M300" s="33"/>
    </row>
    <row r="301" spans="1:13" s="2" customFormat="1">
      <c r="A301" s="12"/>
      <c r="B301" s="13"/>
      <c r="C301" s="13"/>
      <c r="D301" s="8"/>
      <c r="E301" s="8"/>
      <c r="F301" s="8"/>
      <c r="G301" s="8"/>
      <c r="H301" s="8"/>
      <c r="I301" s="44"/>
      <c r="J301" s="44"/>
      <c r="K301" s="32" t="s">
        <v>130</v>
      </c>
      <c r="L301" s="33"/>
      <c r="M301" s="33"/>
    </row>
    <row r="302" spans="1:13" s="2" customFormat="1">
      <c r="A302" s="12"/>
      <c r="B302" s="13"/>
      <c r="C302" s="13"/>
      <c r="D302" s="8"/>
      <c r="E302" s="8"/>
      <c r="F302" s="8"/>
      <c r="G302" s="8"/>
      <c r="H302" s="8"/>
      <c r="I302" s="44"/>
      <c r="J302" s="44"/>
      <c r="K302" s="32" t="s">
        <v>130</v>
      </c>
      <c r="L302" s="33"/>
      <c r="M302" s="33"/>
    </row>
    <row r="303" spans="1:13" s="2" customFormat="1">
      <c r="A303" s="12"/>
      <c r="B303" s="13"/>
      <c r="C303" s="13"/>
      <c r="D303" s="8"/>
      <c r="E303" s="8"/>
      <c r="F303" s="8"/>
      <c r="G303" s="8"/>
      <c r="H303" s="8"/>
      <c r="I303" s="44"/>
      <c r="J303" s="44"/>
      <c r="K303" s="32" t="s">
        <v>130</v>
      </c>
      <c r="L303" s="33"/>
      <c r="M303" s="33"/>
    </row>
    <row r="304" spans="1:13" s="2" customFormat="1">
      <c r="A304" s="12"/>
      <c r="B304" s="13"/>
      <c r="C304" s="13"/>
      <c r="D304" s="8"/>
      <c r="E304" s="8"/>
      <c r="F304" s="8"/>
      <c r="G304" s="8"/>
      <c r="H304" s="8"/>
      <c r="I304" s="44"/>
      <c r="J304" s="44"/>
      <c r="K304" s="32" t="s">
        <v>130</v>
      </c>
      <c r="L304" s="33"/>
      <c r="M304" s="33"/>
    </row>
    <row r="305" spans="1:13" s="2" customFormat="1">
      <c r="A305" s="12"/>
      <c r="B305" s="13"/>
      <c r="C305" s="13"/>
      <c r="D305" s="8"/>
      <c r="E305" s="8"/>
      <c r="F305" s="8"/>
      <c r="G305" s="8"/>
      <c r="H305" s="8"/>
      <c r="I305" s="44"/>
      <c r="J305" s="44"/>
      <c r="K305" s="32" t="s">
        <v>130</v>
      </c>
      <c r="L305" s="33"/>
      <c r="M305" s="33"/>
    </row>
    <row r="306" spans="1:13" s="2" customFormat="1">
      <c r="A306" s="12"/>
      <c r="B306" s="13"/>
      <c r="C306" s="13"/>
      <c r="D306" s="8"/>
      <c r="E306" s="8"/>
      <c r="F306" s="8"/>
      <c r="G306" s="8"/>
      <c r="H306" s="8"/>
      <c r="I306" s="44"/>
      <c r="J306" s="44"/>
      <c r="K306" s="32" t="s">
        <v>130</v>
      </c>
      <c r="L306" s="33"/>
      <c r="M306" s="33"/>
    </row>
    <row r="307" spans="1:13" s="2" customFormat="1">
      <c r="A307" s="12"/>
      <c r="B307" s="13"/>
      <c r="C307" s="13"/>
      <c r="D307" s="8"/>
      <c r="E307" s="8"/>
      <c r="F307" s="8"/>
      <c r="G307" s="8"/>
      <c r="H307" s="8"/>
      <c r="I307" s="44"/>
      <c r="J307" s="44"/>
      <c r="K307" s="32" t="s">
        <v>130</v>
      </c>
      <c r="L307" s="33"/>
      <c r="M307" s="33"/>
    </row>
    <row r="308" spans="1:13" s="2" customFormat="1">
      <c r="A308" s="12"/>
      <c r="B308" s="13"/>
      <c r="C308" s="13"/>
      <c r="D308" s="8"/>
      <c r="E308" s="8"/>
      <c r="F308" s="8"/>
      <c r="G308" s="8"/>
      <c r="H308" s="8"/>
      <c r="I308" s="44"/>
      <c r="J308" s="44"/>
      <c r="K308" s="32" t="s">
        <v>130</v>
      </c>
      <c r="L308" s="33"/>
      <c r="M308" s="33"/>
    </row>
    <row r="309" spans="1:13" s="2" customFormat="1">
      <c r="A309" s="12"/>
      <c r="B309" s="13"/>
      <c r="C309" s="13"/>
      <c r="D309" s="8"/>
      <c r="E309" s="8"/>
      <c r="F309" s="8"/>
      <c r="G309" s="8"/>
      <c r="H309" s="8"/>
      <c r="I309" s="44"/>
      <c r="J309" s="44"/>
      <c r="K309" s="32" t="s">
        <v>130</v>
      </c>
      <c r="L309" s="33"/>
      <c r="M309" s="33"/>
    </row>
    <row r="310" spans="1:13" s="2" customFormat="1">
      <c r="A310" s="12"/>
      <c r="B310" s="13"/>
      <c r="C310" s="13"/>
      <c r="D310" s="8"/>
      <c r="E310" s="8"/>
      <c r="F310" s="8"/>
      <c r="G310" s="8"/>
      <c r="H310" s="8"/>
      <c r="I310" s="44"/>
      <c r="J310" s="44"/>
      <c r="K310" s="32" t="s">
        <v>130</v>
      </c>
      <c r="L310" s="33"/>
      <c r="M310" s="33"/>
    </row>
    <row r="311" spans="1:13" s="2" customFormat="1">
      <c r="A311" s="12"/>
      <c r="B311" s="13"/>
      <c r="C311" s="13"/>
      <c r="D311" s="8"/>
      <c r="E311" s="8"/>
      <c r="F311" s="8"/>
      <c r="G311" s="8"/>
      <c r="H311" s="8"/>
      <c r="I311" s="44"/>
      <c r="J311" s="44"/>
      <c r="K311" s="32" t="s">
        <v>130</v>
      </c>
      <c r="L311" s="33"/>
      <c r="M311" s="33"/>
    </row>
    <row r="312" spans="1:13" s="2" customFormat="1">
      <c r="A312" s="12"/>
      <c r="B312" s="13"/>
      <c r="C312" s="13"/>
      <c r="D312" s="8"/>
      <c r="E312" s="8"/>
      <c r="F312" s="8"/>
      <c r="G312" s="8"/>
      <c r="H312" s="8"/>
      <c r="I312" s="44"/>
      <c r="J312" s="44"/>
      <c r="K312" s="32" t="s">
        <v>130</v>
      </c>
      <c r="L312" s="33"/>
      <c r="M312" s="33"/>
    </row>
    <row r="313" spans="1:13" s="2" customFormat="1">
      <c r="A313" s="12"/>
      <c r="B313" s="13"/>
      <c r="C313" s="13"/>
      <c r="D313" s="8"/>
      <c r="E313" s="8"/>
      <c r="F313" s="8"/>
      <c r="G313" s="8"/>
      <c r="H313" s="8"/>
      <c r="I313" s="44"/>
      <c r="J313" s="44"/>
      <c r="K313" s="32" t="s">
        <v>130</v>
      </c>
      <c r="L313" s="33"/>
      <c r="M313" s="33"/>
    </row>
    <row r="314" spans="1:13" s="2" customFormat="1">
      <c r="A314" s="12"/>
      <c r="B314" s="13"/>
      <c r="C314" s="13"/>
      <c r="D314" s="8"/>
      <c r="E314" s="8"/>
      <c r="F314" s="8"/>
      <c r="G314" s="8"/>
      <c r="H314" s="8"/>
      <c r="I314" s="44"/>
      <c r="J314" s="44"/>
      <c r="K314" s="32" t="s">
        <v>130</v>
      </c>
      <c r="L314" s="33"/>
      <c r="M314" s="33"/>
    </row>
    <row r="315" spans="1:13" s="2" customFormat="1">
      <c r="A315" s="12"/>
      <c r="B315" s="13"/>
      <c r="C315" s="13"/>
      <c r="D315" s="8"/>
      <c r="E315" s="8"/>
      <c r="F315" s="8"/>
      <c r="G315" s="8"/>
      <c r="H315" s="8"/>
      <c r="I315" s="44"/>
      <c r="J315" s="44"/>
      <c r="K315" s="32" t="s">
        <v>130</v>
      </c>
      <c r="L315" s="33"/>
      <c r="M315" s="33"/>
    </row>
    <row r="316" spans="1:13" s="2" customFormat="1">
      <c r="A316" s="12"/>
      <c r="B316" s="13"/>
      <c r="C316" s="13"/>
      <c r="D316" s="8"/>
      <c r="E316" s="8"/>
      <c r="F316" s="8"/>
      <c r="G316" s="8"/>
      <c r="H316" s="8"/>
      <c r="I316" s="44"/>
      <c r="J316" s="44"/>
      <c r="K316" s="32" t="s">
        <v>130</v>
      </c>
      <c r="L316" s="33"/>
      <c r="M316" s="33"/>
    </row>
    <row r="317" spans="1:13" s="2" customFormat="1">
      <c r="A317" s="12"/>
      <c r="B317" s="13"/>
      <c r="C317" s="13"/>
      <c r="D317" s="8"/>
      <c r="E317" s="8"/>
      <c r="F317" s="8"/>
      <c r="G317" s="8"/>
      <c r="H317" s="8"/>
      <c r="I317" s="44"/>
      <c r="J317" s="44"/>
      <c r="K317" s="32" t="s">
        <v>130</v>
      </c>
      <c r="L317" s="33"/>
      <c r="M317" s="33"/>
    </row>
    <row r="318" spans="1:13" s="24" customFormat="1">
      <c r="A318" s="22"/>
      <c r="B318" s="23"/>
      <c r="C318" s="23"/>
      <c r="D318" s="10"/>
      <c r="E318" s="10"/>
      <c r="F318" s="10"/>
      <c r="G318" s="10"/>
      <c r="H318" s="10"/>
      <c r="I318" s="44"/>
      <c r="J318" s="44"/>
      <c r="K318" s="40" t="s">
        <v>130</v>
      </c>
      <c r="L318" s="41"/>
      <c r="M318" s="41"/>
    </row>
    <row r="319" spans="1:13" s="2" customFormat="1">
      <c r="A319" s="12"/>
      <c r="B319" s="13"/>
      <c r="C319" s="13"/>
      <c r="D319" s="8"/>
      <c r="E319" s="8"/>
      <c r="F319" s="8"/>
      <c r="G319" s="8"/>
      <c r="H319" s="8"/>
      <c r="I319" s="44"/>
      <c r="J319" s="44"/>
      <c r="K319" s="32" t="s">
        <v>130</v>
      </c>
      <c r="L319" s="33"/>
      <c r="M319" s="33"/>
    </row>
    <row r="320" spans="1:13" s="2" customFormat="1">
      <c r="A320" s="12"/>
      <c r="B320" s="13"/>
      <c r="C320" s="13"/>
      <c r="D320" s="8"/>
      <c r="E320" s="8"/>
      <c r="F320" s="8"/>
      <c r="G320" s="8"/>
      <c r="H320" s="8"/>
      <c r="I320" s="44"/>
      <c r="J320" s="44"/>
      <c r="K320" s="32" t="s">
        <v>130</v>
      </c>
      <c r="L320" s="33"/>
      <c r="M320" s="33"/>
    </row>
    <row r="321" spans="1:13" s="2" customFormat="1">
      <c r="A321" s="12"/>
      <c r="B321" s="13"/>
      <c r="C321" s="13"/>
      <c r="D321" s="8"/>
      <c r="E321" s="8"/>
      <c r="F321" s="8"/>
      <c r="G321" s="8"/>
      <c r="H321" s="8"/>
      <c r="I321" s="44"/>
      <c r="J321" s="44"/>
      <c r="K321" s="32" t="s">
        <v>130</v>
      </c>
      <c r="L321" s="33"/>
      <c r="M321" s="33"/>
    </row>
    <row r="322" spans="1:13" s="2" customFormat="1">
      <c r="A322" s="12"/>
      <c r="B322" s="13"/>
      <c r="C322" s="13"/>
      <c r="D322" s="8"/>
      <c r="E322" s="8"/>
      <c r="F322" s="8"/>
      <c r="G322" s="8"/>
      <c r="H322" s="8"/>
      <c r="I322" s="44"/>
      <c r="J322" s="44"/>
      <c r="K322" s="32" t="s">
        <v>130</v>
      </c>
      <c r="L322" s="33"/>
      <c r="M322" s="33"/>
    </row>
    <row r="323" spans="1:13" s="2" customFormat="1">
      <c r="A323" s="12"/>
      <c r="B323" s="13"/>
      <c r="C323" s="13"/>
      <c r="D323" s="8"/>
      <c r="E323" s="8"/>
      <c r="F323" s="8"/>
      <c r="G323" s="8"/>
      <c r="H323" s="8"/>
      <c r="I323" s="44"/>
      <c r="J323" s="44"/>
      <c r="K323" s="32" t="s">
        <v>130</v>
      </c>
      <c r="L323" s="33"/>
      <c r="M323" s="33"/>
    </row>
    <row r="324" spans="1:13" s="2" customFormat="1">
      <c r="A324" s="12"/>
      <c r="B324" s="13"/>
      <c r="C324" s="13"/>
      <c r="D324" s="8"/>
      <c r="E324" s="8"/>
      <c r="F324" s="8"/>
      <c r="G324" s="8"/>
      <c r="H324" s="8"/>
      <c r="I324" s="44"/>
      <c r="J324" s="44"/>
      <c r="K324" s="32" t="s">
        <v>130</v>
      </c>
      <c r="L324" s="33"/>
      <c r="M324" s="33"/>
    </row>
    <row r="325" spans="1:13" s="2" customFormat="1">
      <c r="A325" s="12"/>
      <c r="B325" s="13"/>
      <c r="C325" s="13"/>
      <c r="D325" s="8"/>
      <c r="E325" s="8"/>
      <c r="F325" s="8"/>
      <c r="G325" s="8"/>
      <c r="H325" s="8"/>
      <c r="I325" s="44"/>
      <c r="J325" s="44"/>
      <c r="K325" s="32" t="s">
        <v>130</v>
      </c>
      <c r="L325" s="33"/>
      <c r="M325" s="33"/>
    </row>
    <row r="326" spans="1:13" s="2" customFormat="1">
      <c r="A326" s="12"/>
      <c r="B326" s="13"/>
      <c r="C326" s="13"/>
      <c r="D326" s="8"/>
      <c r="E326" s="8"/>
      <c r="F326" s="8"/>
      <c r="G326" s="8"/>
      <c r="H326" s="8"/>
      <c r="I326" s="44"/>
      <c r="J326" s="44"/>
      <c r="K326" s="32" t="s">
        <v>130</v>
      </c>
      <c r="L326" s="33"/>
      <c r="M326" s="33"/>
    </row>
    <row r="327" spans="1:13" s="2" customFormat="1">
      <c r="A327" s="12"/>
      <c r="B327" s="13"/>
      <c r="C327" s="13"/>
      <c r="D327" s="8"/>
      <c r="E327" s="8"/>
      <c r="F327" s="8"/>
      <c r="G327" s="8"/>
      <c r="H327" s="8"/>
      <c r="I327" s="44"/>
      <c r="J327" s="44"/>
      <c r="K327" s="32" t="s">
        <v>130</v>
      </c>
      <c r="L327" s="33"/>
      <c r="M327" s="33"/>
    </row>
    <row r="328" spans="1:13" s="2" customFormat="1">
      <c r="A328" s="12"/>
      <c r="B328" s="13"/>
      <c r="C328" s="13"/>
      <c r="D328" s="8"/>
      <c r="E328" s="8"/>
      <c r="F328" s="8"/>
      <c r="G328" s="8"/>
      <c r="H328" s="8"/>
      <c r="I328" s="44"/>
      <c r="J328" s="44"/>
      <c r="K328" s="32" t="s">
        <v>130</v>
      </c>
      <c r="L328" s="33"/>
      <c r="M328" s="33"/>
    </row>
    <row r="329" spans="1:13" s="2" customFormat="1">
      <c r="A329" s="12"/>
      <c r="B329" s="13"/>
      <c r="C329" s="13"/>
      <c r="D329" s="8"/>
      <c r="E329" s="8"/>
      <c r="F329" s="8"/>
      <c r="G329" s="8"/>
      <c r="H329" s="8"/>
      <c r="I329" s="44"/>
      <c r="J329" s="44"/>
      <c r="K329" s="32" t="s">
        <v>130</v>
      </c>
      <c r="L329" s="33"/>
      <c r="M329" s="33"/>
    </row>
    <row r="330" spans="1:13" s="2" customFormat="1">
      <c r="A330" s="12"/>
      <c r="B330" s="13"/>
      <c r="C330" s="13"/>
      <c r="D330" s="8"/>
      <c r="E330" s="8"/>
      <c r="F330" s="8"/>
      <c r="G330" s="8"/>
      <c r="H330" s="8"/>
      <c r="I330" s="44"/>
      <c r="J330" s="44"/>
      <c r="K330" s="32" t="s">
        <v>130</v>
      </c>
      <c r="L330" s="33"/>
      <c r="M330" s="33"/>
    </row>
    <row r="331" spans="1:13" s="2" customFormat="1">
      <c r="A331" s="12"/>
      <c r="B331" s="13"/>
      <c r="C331" s="13"/>
      <c r="D331" s="8"/>
      <c r="E331" s="8"/>
      <c r="F331" s="8"/>
      <c r="G331" s="8"/>
      <c r="H331" s="8"/>
      <c r="I331" s="44"/>
      <c r="J331" s="44"/>
      <c r="K331" s="32" t="s">
        <v>130</v>
      </c>
      <c r="L331" s="33"/>
      <c r="M331" s="33"/>
    </row>
    <row r="332" spans="1:13" s="2" customFormat="1">
      <c r="A332" s="12"/>
      <c r="B332" s="13"/>
      <c r="C332" s="13"/>
      <c r="D332" s="8"/>
      <c r="E332" s="8"/>
      <c r="F332" s="8"/>
      <c r="G332" s="8"/>
      <c r="H332" s="8"/>
      <c r="I332" s="44"/>
      <c r="J332" s="44"/>
      <c r="K332" s="32" t="s">
        <v>130</v>
      </c>
      <c r="L332" s="33"/>
      <c r="M332" s="33"/>
    </row>
    <row r="333" spans="1:13" s="2" customFormat="1">
      <c r="A333" s="12"/>
      <c r="B333" s="13"/>
      <c r="C333" s="13"/>
      <c r="D333" s="8"/>
      <c r="E333" s="8"/>
      <c r="F333" s="8"/>
      <c r="G333" s="8"/>
      <c r="H333" s="8"/>
      <c r="I333" s="44"/>
      <c r="J333" s="44"/>
      <c r="K333" s="32" t="s">
        <v>130</v>
      </c>
      <c r="L333" s="33"/>
      <c r="M333" s="33"/>
    </row>
    <row r="334" spans="1:13" s="2" customFormat="1">
      <c r="A334" s="12"/>
      <c r="B334" s="13"/>
      <c r="C334" s="13"/>
      <c r="D334" s="12"/>
      <c r="E334" s="12"/>
      <c r="F334" s="12"/>
      <c r="G334" s="8"/>
      <c r="H334" s="15"/>
      <c r="I334" s="44"/>
      <c r="J334" s="44"/>
      <c r="K334" s="32" t="s">
        <v>130</v>
      </c>
      <c r="L334" s="33"/>
      <c r="M334" s="33"/>
    </row>
    <row r="335" spans="1:13" s="2" customFormat="1">
      <c r="A335" s="12"/>
      <c r="B335" s="13"/>
      <c r="C335" s="13"/>
      <c r="D335" s="12"/>
      <c r="E335" s="12"/>
      <c r="F335" s="12"/>
      <c r="G335" s="8"/>
      <c r="H335" s="15"/>
      <c r="I335" s="44"/>
      <c r="J335" s="44"/>
      <c r="K335" s="32" t="s">
        <v>130</v>
      </c>
      <c r="L335" s="33"/>
      <c r="M335" s="33"/>
    </row>
    <row r="336" spans="1:13" s="2" customFormat="1">
      <c r="A336" s="12"/>
      <c r="B336" s="13"/>
      <c r="C336" s="13"/>
      <c r="D336" s="12"/>
      <c r="E336" s="12"/>
      <c r="F336" s="12"/>
      <c r="G336" s="8"/>
      <c r="H336" s="15"/>
      <c r="I336" s="44"/>
      <c r="J336" s="44"/>
      <c r="K336" s="32" t="s">
        <v>130</v>
      </c>
      <c r="L336" s="33"/>
      <c r="M336" s="33"/>
    </row>
    <row r="337" spans="1:13" s="2" customFormat="1">
      <c r="A337" s="12"/>
      <c r="B337" s="13"/>
      <c r="C337" s="13"/>
      <c r="D337" s="12"/>
      <c r="E337" s="12"/>
      <c r="F337" s="12"/>
      <c r="G337" s="8"/>
      <c r="H337" s="15"/>
      <c r="I337" s="44"/>
      <c r="J337" s="44"/>
      <c r="K337" s="32" t="s">
        <v>130</v>
      </c>
      <c r="L337" s="33"/>
      <c r="M337" s="33"/>
    </row>
    <row r="338" spans="1:13" s="2" customFormat="1">
      <c r="A338" s="12"/>
      <c r="B338" s="13"/>
      <c r="C338" s="13"/>
      <c r="D338" s="12"/>
      <c r="E338" s="12"/>
      <c r="F338" s="12"/>
      <c r="G338" s="8"/>
      <c r="H338" s="15"/>
      <c r="I338" s="44"/>
      <c r="J338" s="44"/>
      <c r="K338" s="32" t="s">
        <v>130</v>
      </c>
      <c r="L338" s="33"/>
      <c r="M338" s="33"/>
    </row>
    <row r="339" spans="1:13" s="2" customFormat="1">
      <c r="A339" s="12"/>
      <c r="B339" s="13"/>
      <c r="C339" s="13"/>
      <c r="D339" s="12"/>
      <c r="E339" s="12"/>
      <c r="F339" s="12"/>
      <c r="G339" s="8"/>
      <c r="H339" s="15"/>
      <c r="I339" s="44"/>
      <c r="J339" s="44"/>
      <c r="K339" s="32" t="s">
        <v>130</v>
      </c>
      <c r="L339" s="33"/>
      <c r="M339" s="33"/>
    </row>
    <row r="340" spans="1:13" s="2" customFormat="1">
      <c r="A340" s="12"/>
      <c r="B340" s="13"/>
      <c r="C340" s="13"/>
      <c r="D340" s="12"/>
      <c r="E340" s="12"/>
      <c r="F340" s="12"/>
      <c r="G340" s="8"/>
      <c r="H340" s="15"/>
      <c r="I340" s="44"/>
      <c r="J340" s="44"/>
      <c r="K340" s="32" t="s">
        <v>130</v>
      </c>
      <c r="L340" s="33"/>
      <c r="M340" s="33"/>
    </row>
    <row r="341" spans="1:13" s="2" customFormat="1">
      <c r="A341" s="12"/>
      <c r="B341" s="13"/>
      <c r="C341" s="13"/>
      <c r="D341" s="12"/>
      <c r="E341" s="12"/>
      <c r="F341" s="12"/>
      <c r="G341" s="8"/>
      <c r="H341" s="15"/>
      <c r="I341" s="44"/>
      <c r="J341" s="44"/>
      <c r="K341" s="32" t="s">
        <v>130</v>
      </c>
      <c r="L341" s="33"/>
      <c r="M341" s="33"/>
    </row>
    <row r="342" spans="1:13" s="2" customFormat="1">
      <c r="A342" s="12"/>
      <c r="B342" s="13"/>
      <c r="C342" s="13"/>
      <c r="D342" s="12"/>
      <c r="E342" s="12"/>
      <c r="F342" s="12"/>
      <c r="G342" s="8"/>
      <c r="H342" s="15"/>
      <c r="I342" s="44"/>
      <c r="J342" s="44"/>
      <c r="K342" s="32" t="s">
        <v>130</v>
      </c>
      <c r="L342" s="33"/>
      <c r="M342" s="33"/>
    </row>
    <row r="343" spans="1:13">
      <c r="A343" s="5"/>
      <c r="B343" s="6"/>
      <c r="C343" s="6"/>
      <c r="D343" s="12"/>
      <c r="E343" s="12"/>
      <c r="F343" s="12"/>
      <c r="G343" s="7"/>
      <c r="H343" s="16"/>
      <c r="I343" s="44"/>
      <c r="J343" s="44"/>
      <c r="K343" s="32" t="s">
        <v>130</v>
      </c>
      <c r="L343" s="33"/>
      <c r="M343" s="33"/>
    </row>
    <row r="344" spans="1:13">
      <c r="A344" s="5"/>
      <c r="B344" s="6"/>
      <c r="C344" s="6"/>
      <c r="D344" s="12"/>
      <c r="E344" s="12"/>
      <c r="F344" s="12"/>
      <c r="G344" s="7"/>
      <c r="H344" s="16"/>
      <c r="I344" s="44"/>
      <c r="J344" s="44"/>
      <c r="K344" s="32" t="s">
        <v>130</v>
      </c>
      <c r="L344" s="33"/>
      <c r="M344" s="33"/>
    </row>
    <row r="345" spans="1:13">
      <c r="A345" s="5"/>
      <c r="B345" s="6"/>
      <c r="C345" s="6"/>
      <c r="D345" s="12"/>
      <c r="E345" s="12"/>
      <c r="F345" s="12"/>
      <c r="G345" s="7"/>
      <c r="H345" s="16"/>
      <c r="I345" s="44"/>
      <c r="J345" s="44"/>
      <c r="K345" s="32" t="s">
        <v>130</v>
      </c>
      <c r="L345" s="33"/>
      <c r="M345" s="33"/>
    </row>
    <row r="346" spans="1:13">
      <c r="A346" s="5"/>
      <c r="B346" s="6"/>
      <c r="C346" s="6"/>
      <c r="D346" s="12"/>
      <c r="E346" s="12"/>
      <c r="F346" s="12"/>
      <c r="G346" s="7"/>
      <c r="H346" s="16"/>
      <c r="I346" s="44"/>
      <c r="J346" s="44"/>
      <c r="K346" s="32" t="s">
        <v>130</v>
      </c>
      <c r="L346" s="33"/>
      <c r="M346" s="33"/>
    </row>
    <row r="347" spans="1:13">
      <c r="A347" s="5"/>
      <c r="B347" s="6"/>
      <c r="C347" s="6"/>
      <c r="D347" s="12"/>
      <c r="E347" s="12"/>
      <c r="F347" s="12"/>
      <c r="G347" s="7"/>
      <c r="H347" s="16"/>
      <c r="I347" s="44"/>
      <c r="J347" s="44"/>
      <c r="K347" s="32" t="s">
        <v>130</v>
      </c>
      <c r="L347" s="33"/>
      <c r="M347" s="33"/>
    </row>
    <row r="348" spans="1:13">
      <c r="A348" s="5"/>
      <c r="B348" s="6"/>
      <c r="C348" s="6"/>
      <c r="D348" s="12"/>
      <c r="E348" s="12"/>
      <c r="F348" s="12"/>
      <c r="G348" s="7"/>
      <c r="H348" s="16"/>
      <c r="I348" s="44"/>
      <c r="J348" s="44"/>
      <c r="K348" s="32" t="s">
        <v>130</v>
      </c>
      <c r="L348" s="33"/>
      <c r="M348" s="33"/>
    </row>
    <row r="349" spans="1:13">
      <c r="A349" s="5"/>
      <c r="B349" s="6"/>
      <c r="C349" s="6"/>
      <c r="D349" s="12"/>
      <c r="E349" s="12"/>
      <c r="F349" s="12"/>
      <c r="G349" s="7"/>
      <c r="H349" s="16"/>
      <c r="I349" s="44"/>
      <c r="J349" s="44"/>
      <c r="K349" s="32" t="s">
        <v>130</v>
      </c>
      <c r="L349" s="33"/>
      <c r="M349" s="33"/>
    </row>
    <row r="350" spans="1:13">
      <c r="A350" s="5"/>
      <c r="B350" s="6"/>
      <c r="C350" s="6"/>
      <c r="D350" s="12"/>
      <c r="E350" s="12"/>
      <c r="F350" s="12"/>
      <c r="G350" s="7"/>
      <c r="H350" s="16"/>
      <c r="I350" s="44"/>
      <c r="J350" s="44"/>
      <c r="K350" s="32" t="s">
        <v>130</v>
      </c>
      <c r="L350" s="33"/>
      <c r="M350" s="33"/>
    </row>
    <row r="351" spans="1:13">
      <c r="A351" s="5"/>
      <c r="B351" s="6"/>
      <c r="C351" s="6"/>
      <c r="D351" s="12"/>
      <c r="E351" s="12"/>
      <c r="F351" s="12"/>
      <c r="G351" s="7"/>
      <c r="H351" s="16"/>
      <c r="I351" s="44"/>
      <c r="J351" s="44"/>
      <c r="K351" s="32" t="s">
        <v>130</v>
      </c>
      <c r="L351" s="33"/>
      <c r="M351" s="33"/>
    </row>
    <row r="352" spans="1:13">
      <c r="A352" s="5"/>
      <c r="B352" s="6"/>
      <c r="C352" s="6"/>
      <c r="D352" s="12"/>
      <c r="E352" s="12"/>
      <c r="F352" s="12"/>
      <c r="G352" s="7"/>
      <c r="H352" s="16"/>
      <c r="I352" s="44"/>
      <c r="J352" s="44"/>
      <c r="K352" s="32" t="s">
        <v>130</v>
      </c>
      <c r="L352" s="33"/>
      <c r="M352" s="33"/>
    </row>
    <row r="353" spans="1:13">
      <c r="A353" s="5"/>
      <c r="B353" s="6"/>
      <c r="C353" s="6"/>
      <c r="D353" s="12"/>
      <c r="E353" s="12"/>
      <c r="F353" s="12"/>
      <c r="G353" s="7"/>
      <c r="H353" s="7"/>
      <c r="I353" s="44"/>
      <c r="J353" s="44"/>
      <c r="K353" s="32" t="s">
        <v>130</v>
      </c>
      <c r="L353" s="33"/>
      <c r="M353" s="33"/>
    </row>
    <row r="354" spans="1:13">
      <c r="A354" s="5"/>
      <c r="B354" s="6"/>
      <c r="C354" s="6"/>
      <c r="D354" s="7"/>
      <c r="E354" s="8"/>
      <c r="F354" s="8"/>
      <c r="G354" s="7"/>
      <c r="H354" s="7"/>
      <c r="I354" s="44"/>
      <c r="J354" s="44"/>
      <c r="K354" s="32" t="s">
        <v>130</v>
      </c>
      <c r="L354" s="33"/>
      <c r="M354" s="33"/>
    </row>
    <row r="355" spans="1:13">
      <c r="A355" s="5"/>
      <c r="B355" s="6"/>
      <c r="C355" s="6"/>
      <c r="D355" s="8"/>
      <c r="E355" s="8"/>
      <c r="F355" s="8"/>
      <c r="G355" s="7"/>
      <c r="H355" s="7"/>
      <c r="I355" s="44"/>
      <c r="J355" s="44"/>
      <c r="K355" s="32" t="s">
        <v>130</v>
      </c>
      <c r="L355" s="33"/>
      <c r="M355" s="33"/>
    </row>
    <row r="356" spans="1:13">
      <c r="A356" s="5"/>
      <c r="B356" s="6"/>
      <c r="C356" s="6"/>
      <c r="D356" s="8"/>
      <c r="E356" s="8"/>
      <c r="F356" s="8"/>
      <c r="G356" s="7"/>
      <c r="H356" s="7"/>
      <c r="I356" s="44"/>
      <c r="J356" s="44"/>
      <c r="K356" s="32" t="s">
        <v>130</v>
      </c>
      <c r="L356" s="33"/>
      <c r="M356" s="33"/>
    </row>
    <row r="357" spans="1:13">
      <c r="A357" s="5"/>
      <c r="B357" s="6"/>
      <c r="C357" s="6"/>
      <c r="D357" s="8"/>
      <c r="E357" s="8"/>
      <c r="F357" s="8"/>
      <c r="G357" s="7"/>
      <c r="H357" s="7"/>
      <c r="I357" s="44"/>
      <c r="J357" s="44"/>
      <c r="K357" s="32" t="s">
        <v>130</v>
      </c>
      <c r="L357" s="33"/>
      <c r="M357" s="33"/>
    </row>
    <row r="358" spans="1:13">
      <c r="A358" s="5"/>
      <c r="B358" s="6"/>
      <c r="C358" s="6"/>
      <c r="D358" s="8"/>
      <c r="E358" s="8"/>
      <c r="F358" s="8"/>
      <c r="G358" s="7"/>
      <c r="H358" s="7"/>
      <c r="I358" s="44"/>
      <c r="J358" s="44"/>
      <c r="K358" s="32" t="s">
        <v>130</v>
      </c>
      <c r="L358" s="33"/>
      <c r="M358" s="33"/>
    </row>
    <row r="359" spans="1:13">
      <c r="A359" s="5"/>
      <c r="B359" s="6"/>
      <c r="C359" s="6"/>
      <c r="D359" s="8"/>
      <c r="E359" s="8"/>
      <c r="F359" s="8"/>
      <c r="G359" s="7"/>
      <c r="H359" s="7"/>
      <c r="I359" s="44"/>
      <c r="J359" s="44"/>
      <c r="K359" s="32" t="s">
        <v>130</v>
      </c>
      <c r="L359" s="33"/>
      <c r="M359" s="33"/>
    </row>
    <row r="360" spans="1:13">
      <c r="A360" s="5"/>
      <c r="B360" s="6"/>
      <c r="C360" s="6"/>
      <c r="D360" s="8"/>
      <c r="E360" s="8"/>
      <c r="F360" s="8"/>
      <c r="G360" s="7"/>
      <c r="H360" s="7"/>
      <c r="I360" s="44"/>
      <c r="J360" s="44"/>
      <c r="K360" s="32" t="s">
        <v>130</v>
      </c>
      <c r="L360" s="33"/>
      <c r="M360" s="33"/>
    </row>
    <row r="361" spans="1:13">
      <c r="A361" s="5"/>
      <c r="B361" s="6"/>
      <c r="C361" s="6"/>
      <c r="D361" s="8"/>
      <c r="E361" s="8"/>
      <c r="F361" s="8"/>
      <c r="G361" s="7"/>
      <c r="H361" s="7"/>
      <c r="I361" s="44"/>
      <c r="J361" s="44"/>
      <c r="K361" s="32" t="s">
        <v>130</v>
      </c>
      <c r="L361" s="33"/>
      <c r="M361" s="33"/>
    </row>
    <row r="362" spans="1:13">
      <c r="A362" s="5"/>
      <c r="B362" s="6"/>
      <c r="C362" s="6"/>
      <c r="D362" s="8"/>
      <c r="E362" s="8"/>
      <c r="F362" s="8"/>
      <c r="G362" s="7"/>
      <c r="H362" s="7"/>
      <c r="I362" s="44"/>
      <c r="J362" s="44"/>
      <c r="K362" s="32" t="s">
        <v>130</v>
      </c>
      <c r="L362" s="33"/>
      <c r="M362" s="33"/>
    </row>
    <row r="363" spans="1:13">
      <c r="A363" s="5"/>
      <c r="B363" s="6"/>
      <c r="C363" s="6"/>
      <c r="D363" s="8"/>
      <c r="E363" s="8"/>
      <c r="F363" s="8"/>
      <c r="G363" s="7"/>
      <c r="H363" s="7"/>
      <c r="I363" s="44"/>
      <c r="J363" s="44"/>
      <c r="K363" s="32" t="s">
        <v>130</v>
      </c>
      <c r="L363" s="33"/>
      <c r="M363" s="33"/>
    </row>
    <row r="364" spans="1:13">
      <c r="A364" s="5"/>
      <c r="B364" s="6"/>
      <c r="C364" s="6"/>
      <c r="D364" s="8"/>
      <c r="E364" s="8"/>
      <c r="F364" s="8"/>
      <c r="G364" s="7"/>
      <c r="H364" s="7"/>
      <c r="I364" s="44"/>
      <c r="J364" s="44"/>
      <c r="K364" s="32" t="s">
        <v>130</v>
      </c>
      <c r="L364" s="33"/>
      <c r="M364" s="33"/>
    </row>
    <row r="365" spans="1:13">
      <c r="A365" s="5"/>
      <c r="B365" s="6"/>
      <c r="C365" s="6"/>
      <c r="D365" s="8"/>
      <c r="E365" s="8"/>
      <c r="F365" s="8"/>
      <c r="G365" s="7"/>
      <c r="H365" s="7"/>
      <c r="I365" s="44"/>
      <c r="J365" s="44"/>
      <c r="K365" s="32" t="s">
        <v>130</v>
      </c>
      <c r="L365" s="33"/>
      <c r="M365" s="33"/>
    </row>
    <row r="366" spans="1:13">
      <c r="A366" s="5"/>
      <c r="B366" s="6"/>
      <c r="C366" s="6"/>
      <c r="D366" s="8"/>
      <c r="E366" s="8"/>
      <c r="F366" s="8"/>
      <c r="G366" s="7"/>
      <c r="H366" s="7"/>
      <c r="I366" s="44"/>
      <c r="J366" s="44"/>
      <c r="K366" s="32" t="s">
        <v>130</v>
      </c>
      <c r="L366" s="33"/>
      <c r="M366" s="33"/>
    </row>
    <row r="367" spans="1:13">
      <c r="A367" s="5"/>
      <c r="B367" s="6"/>
      <c r="C367" s="6"/>
      <c r="D367" s="8"/>
      <c r="E367" s="8"/>
      <c r="F367" s="8"/>
      <c r="G367" s="7"/>
      <c r="H367" s="7"/>
      <c r="I367" s="44"/>
      <c r="J367" s="44"/>
      <c r="K367" s="32" t="s">
        <v>130</v>
      </c>
      <c r="L367" s="33"/>
      <c r="M367" s="33"/>
    </row>
    <row r="368" spans="1:13">
      <c r="A368" s="5"/>
      <c r="B368" s="6"/>
      <c r="C368" s="6"/>
      <c r="D368" s="8"/>
      <c r="E368" s="8"/>
      <c r="F368" s="8"/>
      <c r="G368" s="7"/>
      <c r="H368" s="7"/>
      <c r="I368" s="44"/>
      <c r="J368" s="44"/>
      <c r="K368" s="32" t="s">
        <v>130</v>
      </c>
      <c r="L368" s="33"/>
      <c r="M368" s="33"/>
    </row>
    <row r="369" spans="1:13">
      <c r="A369" s="5"/>
      <c r="B369" s="6"/>
      <c r="C369" s="6"/>
      <c r="D369" s="8"/>
      <c r="E369" s="8"/>
      <c r="F369" s="8"/>
      <c r="G369" s="7"/>
      <c r="H369" s="7"/>
      <c r="I369" s="44"/>
      <c r="J369" s="44"/>
      <c r="K369" s="32" t="s">
        <v>130</v>
      </c>
      <c r="L369" s="33"/>
      <c r="M369" s="33"/>
    </row>
    <row r="370" spans="1:13">
      <c r="A370" s="5"/>
      <c r="B370" s="6"/>
      <c r="C370" s="6"/>
      <c r="D370" s="8"/>
      <c r="E370" s="8"/>
      <c r="F370" s="8"/>
      <c r="G370" s="7"/>
      <c r="H370" s="7"/>
      <c r="I370" s="44"/>
      <c r="J370" s="44"/>
      <c r="K370" s="32" t="s">
        <v>130</v>
      </c>
      <c r="L370" s="33"/>
      <c r="M370" s="33"/>
    </row>
    <row r="371" spans="1:13">
      <c r="A371" s="5"/>
      <c r="B371" s="6"/>
      <c r="C371" s="6"/>
      <c r="D371" s="8"/>
      <c r="E371" s="8"/>
      <c r="F371" s="8"/>
      <c r="G371" s="7"/>
      <c r="H371" s="7"/>
      <c r="I371" s="14"/>
      <c r="J371" s="14"/>
    </row>
    <row r="372" spans="1:13">
      <c r="A372" s="5"/>
      <c r="B372" s="6"/>
      <c r="C372" s="6"/>
      <c r="D372" s="8"/>
      <c r="E372" s="8"/>
      <c r="F372" s="8"/>
      <c r="G372" s="7"/>
      <c r="H372" s="7"/>
      <c r="I372" s="14"/>
      <c r="J372" s="14"/>
    </row>
    <row r="373" spans="1:13">
      <c r="A373" s="5"/>
      <c r="B373" s="6"/>
      <c r="C373" s="17"/>
      <c r="D373" s="8"/>
      <c r="E373" s="8"/>
      <c r="F373" s="8"/>
      <c r="G373" s="7"/>
      <c r="H373" s="7"/>
      <c r="I373" s="14"/>
      <c r="J373" s="14"/>
    </row>
    <row r="374" spans="1:13">
      <c r="A374" s="5"/>
      <c r="B374" s="6"/>
      <c r="C374" s="6"/>
      <c r="D374" s="8"/>
      <c r="E374" s="8"/>
      <c r="F374" s="8"/>
      <c r="G374" s="7"/>
      <c r="H374" s="7"/>
      <c r="I374" s="14"/>
      <c r="J374" s="14"/>
    </row>
    <row r="375" spans="1:13">
      <c r="A375" s="5"/>
      <c r="B375" s="6"/>
      <c r="C375" s="6"/>
      <c r="D375" s="8"/>
      <c r="E375" s="8"/>
      <c r="F375" s="8"/>
      <c r="G375" s="7"/>
      <c r="H375" s="7"/>
      <c r="I375" s="14"/>
      <c r="J375" s="14"/>
    </row>
    <row r="376" spans="1:13">
      <c r="A376" s="5"/>
      <c r="B376" s="6"/>
      <c r="C376" s="6"/>
      <c r="D376" s="8"/>
      <c r="E376" s="8"/>
      <c r="F376" s="8"/>
      <c r="G376" s="7"/>
      <c r="H376" s="7"/>
      <c r="I376" s="14"/>
      <c r="J376" s="14"/>
    </row>
    <row r="377" spans="1:13">
      <c r="A377" s="5"/>
      <c r="B377" s="6"/>
      <c r="C377" s="6"/>
      <c r="D377" s="8"/>
      <c r="E377" s="8"/>
      <c r="F377" s="8"/>
      <c r="G377" s="7"/>
      <c r="H377" s="7"/>
      <c r="I377" s="14"/>
      <c r="J377" s="14"/>
    </row>
    <row r="378" spans="1:13">
      <c r="A378" s="5"/>
      <c r="B378" s="6"/>
      <c r="C378" s="6"/>
      <c r="D378" s="8"/>
      <c r="E378" s="8"/>
      <c r="F378" s="8"/>
      <c r="G378" s="7"/>
      <c r="H378" s="7"/>
      <c r="I378" s="14"/>
      <c r="J378" s="14"/>
    </row>
    <row r="379" spans="1:13">
      <c r="A379" s="5"/>
      <c r="B379" s="6"/>
      <c r="C379" s="6"/>
      <c r="D379" s="8"/>
      <c r="E379" s="8"/>
      <c r="F379" s="8"/>
      <c r="G379" s="7"/>
      <c r="H379" s="7"/>
      <c r="I379" s="14"/>
      <c r="J379" s="14"/>
    </row>
    <row r="380" spans="1:13">
      <c r="A380" s="5"/>
      <c r="B380" s="6"/>
      <c r="C380" s="6"/>
      <c r="D380" s="8"/>
      <c r="E380" s="8"/>
      <c r="F380" s="8"/>
      <c r="G380" s="7"/>
      <c r="H380" s="7"/>
      <c r="I380" s="14"/>
      <c r="J380" s="14"/>
    </row>
    <row r="381" spans="1:13">
      <c r="A381" s="5"/>
      <c r="B381" s="6"/>
      <c r="C381" s="6"/>
      <c r="D381" s="8"/>
      <c r="E381" s="8"/>
      <c r="F381" s="8"/>
      <c r="G381" s="7"/>
      <c r="H381" s="7"/>
      <c r="I381" s="14"/>
      <c r="J381" s="14"/>
    </row>
    <row r="382" spans="1:13">
      <c r="A382" s="5"/>
      <c r="B382" s="6"/>
      <c r="C382" s="6"/>
      <c r="D382" s="8"/>
      <c r="E382" s="8"/>
      <c r="F382" s="8"/>
      <c r="G382" s="7"/>
      <c r="H382" s="7"/>
      <c r="I382" s="14"/>
      <c r="J382" s="14"/>
    </row>
    <row r="383" spans="1:13">
      <c r="A383" s="5"/>
      <c r="B383" s="6"/>
      <c r="C383" s="6"/>
      <c r="D383" s="8"/>
      <c r="E383" s="8"/>
      <c r="F383" s="8"/>
      <c r="G383" s="8"/>
      <c r="H383" s="7"/>
      <c r="I383" s="14"/>
      <c r="J383" s="14"/>
    </row>
    <row r="384" spans="1:13">
      <c r="A384" s="5"/>
      <c r="B384" s="6"/>
      <c r="C384" s="6"/>
      <c r="D384" s="8"/>
      <c r="E384" s="8"/>
      <c r="F384" s="8"/>
      <c r="G384" s="7"/>
      <c r="H384" s="7"/>
      <c r="I384" s="14"/>
      <c r="J384" s="14"/>
    </row>
    <row r="385" spans="1:10">
      <c r="A385" s="5"/>
      <c r="B385" s="6"/>
      <c r="C385" s="6"/>
      <c r="D385" s="8"/>
      <c r="E385" s="8"/>
      <c r="F385" s="8"/>
      <c r="G385" s="7"/>
      <c r="H385" s="7"/>
      <c r="I385" s="14"/>
      <c r="J385" s="14"/>
    </row>
    <row r="386" spans="1:10">
      <c r="A386" s="5"/>
      <c r="B386" s="6"/>
      <c r="C386" s="6"/>
      <c r="D386" s="8"/>
      <c r="E386" s="8"/>
      <c r="F386" s="8"/>
      <c r="G386" s="7"/>
      <c r="H386" s="7"/>
      <c r="I386" s="14"/>
      <c r="J386" s="14"/>
    </row>
    <row r="387" spans="1:10">
      <c r="A387" s="5"/>
      <c r="B387" s="6"/>
      <c r="C387" s="6"/>
      <c r="D387" s="8"/>
      <c r="E387" s="8"/>
      <c r="F387" s="8"/>
      <c r="G387" s="7"/>
      <c r="H387" s="7"/>
      <c r="I387" s="14"/>
      <c r="J387" s="14"/>
    </row>
    <row r="388" spans="1:10">
      <c r="A388" s="5"/>
      <c r="B388" s="6"/>
      <c r="C388" s="6"/>
      <c r="D388" s="8"/>
      <c r="E388" s="8"/>
      <c r="F388" s="8"/>
      <c r="G388" s="7"/>
      <c r="H388" s="7"/>
      <c r="I388" s="14"/>
      <c r="J388" s="14"/>
    </row>
    <row r="389" spans="1:10">
      <c r="A389" s="5"/>
      <c r="B389" s="6"/>
      <c r="C389" s="6"/>
      <c r="D389" s="8"/>
      <c r="E389" s="8"/>
      <c r="F389" s="8"/>
      <c r="G389" s="7"/>
      <c r="H389" s="7"/>
      <c r="I389" s="14"/>
      <c r="J389" s="14"/>
    </row>
    <row r="390" spans="1:10">
      <c r="A390" s="5"/>
      <c r="B390" s="6"/>
      <c r="C390" s="6"/>
      <c r="D390" s="8"/>
      <c r="E390" s="8"/>
      <c r="F390" s="8"/>
      <c r="G390" s="7"/>
      <c r="H390" s="7"/>
      <c r="I390" s="14"/>
      <c r="J390" s="14"/>
    </row>
    <row r="391" spans="1:10">
      <c r="A391" s="5"/>
      <c r="B391" s="6"/>
      <c r="C391" s="6"/>
      <c r="D391" s="8"/>
      <c r="E391" s="8"/>
      <c r="F391" s="8"/>
      <c r="G391" s="7"/>
      <c r="H391" s="7"/>
      <c r="I391" s="14"/>
      <c r="J391" s="14"/>
    </row>
    <row r="392" spans="1:10">
      <c r="A392" s="5"/>
      <c r="B392" s="6"/>
      <c r="C392" s="6"/>
      <c r="D392" s="8"/>
      <c r="E392" s="8"/>
      <c r="F392" s="8"/>
      <c r="G392" s="7"/>
      <c r="H392" s="7"/>
      <c r="I392" s="14"/>
      <c r="J392" s="14"/>
    </row>
    <row r="393" spans="1:10">
      <c r="A393" s="5"/>
      <c r="B393" s="6"/>
      <c r="C393" s="6"/>
      <c r="D393" s="8"/>
      <c r="E393" s="8"/>
      <c r="F393" s="8"/>
      <c r="G393" s="7"/>
      <c r="H393" s="7"/>
      <c r="I393" s="14"/>
      <c r="J393" s="14"/>
    </row>
    <row r="394" spans="1:10">
      <c r="A394" s="5"/>
      <c r="B394" s="6"/>
      <c r="C394" s="6"/>
      <c r="D394" s="8"/>
      <c r="E394" s="8"/>
      <c r="F394" s="8"/>
      <c r="G394" s="7"/>
      <c r="H394" s="7"/>
      <c r="I394" s="14"/>
      <c r="J394" s="14"/>
    </row>
    <row r="395" spans="1:10">
      <c r="A395" s="5"/>
      <c r="B395" s="6"/>
      <c r="C395" s="6"/>
      <c r="D395" s="8"/>
      <c r="E395" s="8"/>
      <c r="F395" s="8"/>
      <c r="G395" s="7"/>
      <c r="H395" s="7"/>
      <c r="I395" s="14"/>
      <c r="J395" s="14"/>
    </row>
    <row r="396" spans="1:10">
      <c r="A396" s="5"/>
      <c r="B396" s="6"/>
      <c r="C396" s="6"/>
      <c r="D396" s="8"/>
      <c r="E396" s="8"/>
      <c r="F396" s="8"/>
      <c r="G396" s="7"/>
      <c r="H396" s="7"/>
      <c r="I396" s="14"/>
      <c r="J396" s="14"/>
    </row>
    <row r="397" spans="1:10">
      <c r="A397" s="5"/>
      <c r="B397" s="6"/>
      <c r="C397" s="6"/>
      <c r="D397" s="8"/>
      <c r="E397" s="8"/>
      <c r="F397" s="8"/>
      <c r="G397" s="7"/>
      <c r="H397" s="7"/>
      <c r="I397" s="14"/>
      <c r="J397" s="14"/>
    </row>
    <row r="398" spans="1:10">
      <c r="A398" s="5"/>
      <c r="B398" s="7"/>
      <c r="C398" s="7"/>
      <c r="D398" s="8"/>
      <c r="E398" s="8"/>
      <c r="F398" s="8"/>
      <c r="G398" s="7"/>
      <c r="H398" s="7"/>
      <c r="I398" s="14"/>
      <c r="J398" s="14"/>
    </row>
    <row r="399" spans="1:10">
      <c r="A399" s="5"/>
      <c r="B399" s="7"/>
      <c r="C399" s="7"/>
      <c r="D399" s="8"/>
      <c r="E399" s="8"/>
      <c r="F399" s="8"/>
      <c r="G399" s="7"/>
      <c r="H399" s="7"/>
      <c r="I399" s="14"/>
      <c r="J399" s="14"/>
    </row>
    <row r="400" spans="1:10">
      <c r="A400" s="7"/>
      <c r="B400" s="7"/>
      <c r="C400" s="7"/>
      <c r="D400" s="8"/>
      <c r="E400" s="8"/>
      <c r="F400" s="8"/>
      <c r="G400" s="7"/>
      <c r="H400" s="7"/>
      <c r="I400" s="14"/>
      <c r="J400" s="14"/>
    </row>
    <row r="401" spans="1:10">
      <c r="A401" s="7"/>
      <c r="B401" s="7"/>
      <c r="C401" s="7"/>
      <c r="D401" s="8"/>
      <c r="E401" s="8"/>
      <c r="F401" s="8"/>
      <c r="G401" s="7"/>
      <c r="H401" s="7"/>
      <c r="I401" s="14"/>
      <c r="J401" s="14"/>
    </row>
    <row r="402" spans="1:10">
      <c r="A402" s="7"/>
      <c r="B402" s="7"/>
      <c r="C402" s="7"/>
      <c r="D402" s="8"/>
      <c r="E402" s="8"/>
      <c r="F402" s="8"/>
      <c r="G402" s="7"/>
      <c r="H402" s="7"/>
      <c r="I402" s="14"/>
      <c r="J402" s="14"/>
    </row>
    <row r="403" spans="1:10">
      <c r="A403" s="7"/>
      <c r="B403" s="7"/>
      <c r="C403" s="7"/>
      <c r="D403" s="8"/>
      <c r="E403" s="8"/>
      <c r="F403" s="8"/>
      <c r="G403" s="7"/>
      <c r="H403" s="7"/>
      <c r="I403" s="14"/>
      <c r="J403" s="14"/>
    </row>
    <row r="404" spans="1:10">
      <c r="A404" s="7"/>
      <c r="B404" s="7"/>
      <c r="C404" s="7"/>
      <c r="D404" s="8"/>
      <c r="E404" s="8"/>
      <c r="F404" s="8"/>
      <c r="G404" s="7"/>
      <c r="H404" s="7"/>
      <c r="I404" s="14"/>
      <c r="J404" s="14"/>
    </row>
    <row r="405" spans="1:10">
      <c r="A405" s="7"/>
      <c r="B405" s="7"/>
      <c r="C405" s="7"/>
      <c r="D405" s="7"/>
      <c r="E405" s="7"/>
      <c r="F405" s="8"/>
      <c r="G405" s="7"/>
      <c r="H405" s="7"/>
      <c r="I405" s="14"/>
      <c r="J405" s="14"/>
    </row>
    <row r="406" spans="1:10">
      <c r="A406" s="7"/>
      <c r="B406" s="7"/>
      <c r="C406" s="7"/>
      <c r="D406" s="7"/>
      <c r="E406" s="7"/>
      <c r="F406" s="8"/>
      <c r="G406" s="7"/>
      <c r="H406" s="7"/>
      <c r="I406" s="14"/>
      <c r="J406" s="14"/>
    </row>
    <row r="407" spans="1:10">
      <c r="A407" s="7"/>
      <c r="B407" s="7"/>
      <c r="C407" s="7"/>
      <c r="D407" s="7"/>
      <c r="E407" s="7"/>
      <c r="F407" s="8"/>
      <c r="G407" s="7"/>
      <c r="H407" s="7"/>
      <c r="I407" s="14"/>
      <c r="J407" s="14"/>
    </row>
  </sheetData>
  <mergeCells count="731">
    <mergeCell ref="I47:J47"/>
    <mergeCell ref="I48:J48"/>
    <mergeCell ref="I49:J49"/>
    <mergeCell ref="I50:J50"/>
    <mergeCell ref="I51:J51"/>
    <mergeCell ref="I52:J52"/>
    <mergeCell ref="I53:J53"/>
    <mergeCell ref="I54:J54"/>
    <mergeCell ref="I37:J37"/>
    <mergeCell ref="I38:J38"/>
    <mergeCell ref="I39:J39"/>
    <mergeCell ref="I40:J40"/>
    <mergeCell ref="I41:J41"/>
    <mergeCell ref="I42:J42"/>
    <mergeCell ref="I43:J43"/>
    <mergeCell ref="I44:J44"/>
    <mergeCell ref="I46:J46"/>
    <mergeCell ref="I27:J27"/>
    <mergeCell ref="I28:J28"/>
    <mergeCell ref="I29:J29"/>
    <mergeCell ref="I35:J35"/>
    <mergeCell ref="I30:J30"/>
    <mergeCell ref="I31:J31"/>
    <mergeCell ref="I32:J32"/>
    <mergeCell ref="I33:J33"/>
    <mergeCell ref="I34:J34"/>
    <mergeCell ref="I86:J86"/>
    <mergeCell ref="I87:J87"/>
    <mergeCell ref="I45:J4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77:J77"/>
    <mergeCell ref="I78:J78"/>
    <mergeCell ref="I79:J79"/>
    <mergeCell ref="I80:J80"/>
    <mergeCell ref="I81:J81"/>
    <mergeCell ref="I82:J82"/>
    <mergeCell ref="I83:J83"/>
    <mergeCell ref="I84:J84"/>
    <mergeCell ref="I85:J85"/>
    <mergeCell ref="I184:J184"/>
    <mergeCell ref="I88:J88"/>
    <mergeCell ref="I55:J55"/>
    <mergeCell ref="I56:J56"/>
    <mergeCell ref="I57:J57"/>
    <mergeCell ref="I58:J58"/>
    <mergeCell ref="I59:J59"/>
    <mergeCell ref="I60:J60"/>
    <mergeCell ref="I61:J61"/>
    <mergeCell ref="I62:J62"/>
    <mergeCell ref="I63:J63"/>
    <mergeCell ref="I64:J64"/>
    <mergeCell ref="I65:J65"/>
    <mergeCell ref="I66:J66"/>
    <mergeCell ref="I67:J67"/>
    <mergeCell ref="I68:J68"/>
    <mergeCell ref="I69:J69"/>
    <mergeCell ref="I70:J70"/>
    <mergeCell ref="I71:J71"/>
    <mergeCell ref="I72:J72"/>
    <mergeCell ref="I73:J73"/>
    <mergeCell ref="I74:J74"/>
    <mergeCell ref="I75:J75"/>
    <mergeCell ref="I76:J76"/>
    <mergeCell ref="I175:J175"/>
    <mergeCell ref="I176:J176"/>
    <mergeCell ref="I177:J177"/>
    <mergeCell ref="I178:J178"/>
    <mergeCell ref="I179:J179"/>
    <mergeCell ref="I180:J180"/>
    <mergeCell ref="I181:J181"/>
    <mergeCell ref="I182:J182"/>
    <mergeCell ref="I183:J183"/>
    <mergeCell ref="I166:J166"/>
    <mergeCell ref="I167:J167"/>
    <mergeCell ref="I168:J168"/>
    <mergeCell ref="I169:J169"/>
    <mergeCell ref="I170:J170"/>
    <mergeCell ref="I171:J171"/>
    <mergeCell ref="I172:J172"/>
    <mergeCell ref="I173:J173"/>
    <mergeCell ref="I174:J174"/>
    <mergeCell ref="I157:J157"/>
    <mergeCell ref="I158:J158"/>
    <mergeCell ref="I159:J159"/>
    <mergeCell ref="I160:J160"/>
    <mergeCell ref="I161:J161"/>
    <mergeCell ref="I162:J162"/>
    <mergeCell ref="I163:J163"/>
    <mergeCell ref="I164:J164"/>
    <mergeCell ref="I165:J165"/>
    <mergeCell ref="I148:J148"/>
    <mergeCell ref="I149:J149"/>
    <mergeCell ref="I150:J150"/>
    <mergeCell ref="I151:J151"/>
    <mergeCell ref="I152:J152"/>
    <mergeCell ref="I153:J153"/>
    <mergeCell ref="I154:J154"/>
    <mergeCell ref="I155:J155"/>
    <mergeCell ref="I156:J156"/>
    <mergeCell ref="I139:J139"/>
    <mergeCell ref="I140:J140"/>
    <mergeCell ref="I141:J141"/>
    <mergeCell ref="I142:J142"/>
    <mergeCell ref="I143:J143"/>
    <mergeCell ref="I144:J144"/>
    <mergeCell ref="I145:J145"/>
    <mergeCell ref="I146:J146"/>
    <mergeCell ref="I147:J147"/>
    <mergeCell ref="I130:J130"/>
    <mergeCell ref="I131:J131"/>
    <mergeCell ref="I132:J132"/>
    <mergeCell ref="I133:J133"/>
    <mergeCell ref="I134:J134"/>
    <mergeCell ref="I135:J135"/>
    <mergeCell ref="I136:J136"/>
    <mergeCell ref="I137:J137"/>
    <mergeCell ref="I138:J138"/>
    <mergeCell ref="I118:J118"/>
    <mergeCell ref="I119:J119"/>
    <mergeCell ref="I120:J120"/>
    <mergeCell ref="I121:J121"/>
    <mergeCell ref="I122:J122"/>
    <mergeCell ref="I126:J126"/>
    <mergeCell ref="I127:J127"/>
    <mergeCell ref="I128:J128"/>
    <mergeCell ref="I129:J129"/>
    <mergeCell ref="I123:J123"/>
    <mergeCell ref="I124:J124"/>
    <mergeCell ref="I125:J125"/>
    <mergeCell ref="I109:J109"/>
    <mergeCell ref="I110:J110"/>
    <mergeCell ref="I111:J111"/>
    <mergeCell ref="I112:J112"/>
    <mergeCell ref="I113:J113"/>
    <mergeCell ref="I114:J114"/>
    <mergeCell ref="I115:J115"/>
    <mergeCell ref="I116:J116"/>
    <mergeCell ref="I117:J117"/>
    <mergeCell ref="I232:J232"/>
    <mergeCell ref="I233:J233"/>
    <mergeCell ref="I234:J234"/>
    <mergeCell ref="I185:J185"/>
    <mergeCell ref="I89:J89"/>
    <mergeCell ref="I90:J90"/>
    <mergeCell ref="I91:J91"/>
    <mergeCell ref="I92:J92"/>
    <mergeCell ref="I93:J93"/>
    <mergeCell ref="I94:J94"/>
    <mergeCell ref="I95:J95"/>
    <mergeCell ref="I96:J96"/>
    <mergeCell ref="I97:J97"/>
    <mergeCell ref="I98:J98"/>
    <mergeCell ref="I99:J99"/>
    <mergeCell ref="I100:J100"/>
    <mergeCell ref="I101:J101"/>
    <mergeCell ref="I102:J102"/>
    <mergeCell ref="I103:J103"/>
    <mergeCell ref="I104:J104"/>
    <mergeCell ref="I105:J105"/>
    <mergeCell ref="I106:J106"/>
    <mergeCell ref="I107:J107"/>
    <mergeCell ref="I108:J108"/>
    <mergeCell ref="I223:J223"/>
    <mergeCell ref="I224:J224"/>
    <mergeCell ref="I225:J225"/>
    <mergeCell ref="I226:J226"/>
    <mergeCell ref="I227:J227"/>
    <mergeCell ref="I228:J228"/>
    <mergeCell ref="I229:J229"/>
    <mergeCell ref="I230:J230"/>
    <mergeCell ref="I231:J231"/>
    <mergeCell ref="I214:J214"/>
    <mergeCell ref="I215:J215"/>
    <mergeCell ref="I216:J216"/>
    <mergeCell ref="I217:J217"/>
    <mergeCell ref="I218:J218"/>
    <mergeCell ref="I219:J219"/>
    <mergeCell ref="I220:J220"/>
    <mergeCell ref="I221:J221"/>
    <mergeCell ref="I222:J222"/>
    <mergeCell ref="I205:J205"/>
    <mergeCell ref="I206:J206"/>
    <mergeCell ref="I207:J207"/>
    <mergeCell ref="I208:J208"/>
    <mergeCell ref="I209:J209"/>
    <mergeCell ref="I210:J210"/>
    <mergeCell ref="I211:J211"/>
    <mergeCell ref="I212:J212"/>
    <mergeCell ref="I213:J213"/>
    <mergeCell ref="I364:J364"/>
    <mergeCell ref="I365:J365"/>
    <mergeCell ref="I366:J366"/>
    <mergeCell ref="I367:J367"/>
    <mergeCell ref="I235:J235"/>
    <mergeCell ref="I186:J186"/>
    <mergeCell ref="I187:J187"/>
    <mergeCell ref="I188:J188"/>
    <mergeCell ref="I189:J189"/>
    <mergeCell ref="I190:J190"/>
    <mergeCell ref="I191:J191"/>
    <mergeCell ref="I192:J192"/>
    <mergeCell ref="I193:J193"/>
    <mergeCell ref="I194:J194"/>
    <mergeCell ref="I195:J195"/>
    <mergeCell ref="I196:J196"/>
    <mergeCell ref="I197:J197"/>
    <mergeCell ref="I198:J198"/>
    <mergeCell ref="I199:J199"/>
    <mergeCell ref="I200:J200"/>
    <mergeCell ref="I201:J201"/>
    <mergeCell ref="I202:J202"/>
    <mergeCell ref="I203:J203"/>
    <mergeCell ref="I204:J204"/>
    <mergeCell ref="I355:J355"/>
    <mergeCell ref="I356:J356"/>
    <mergeCell ref="I357:J357"/>
    <mergeCell ref="I358:J358"/>
    <mergeCell ref="I359:J359"/>
    <mergeCell ref="I360:J360"/>
    <mergeCell ref="I361:J361"/>
    <mergeCell ref="I362:J362"/>
    <mergeCell ref="I363:J363"/>
    <mergeCell ref="I346:J346"/>
    <mergeCell ref="I347:J347"/>
    <mergeCell ref="I348:J348"/>
    <mergeCell ref="I349:J349"/>
    <mergeCell ref="I350:J350"/>
    <mergeCell ref="I351:J351"/>
    <mergeCell ref="I352:J352"/>
    <mergeCell ref="I353:J353"/>
    <mergeCell ref="I354:J354"/>
    <mergeCell ref="I337:J337"/>
    <mergeCell ref="I338:J338"/>
    <mergeCell ref="I339:J339"/>
    <mergeCell ref="I340:J340"/>
    <mergeCell ref="I341:J341"/>
    <mergeCell ref="I342:J342"/>
    <mergeCell ref="I343:J343"/>
    <mergeCell ref="I344:J344"/>
    <mergeCell ref="I345:J345"/>
    <mergeCell ref="I328:J328"/>
    <mergeCell ref="I329:J329"/>
    <mergeCell ref="I330:J330"/>
    <mergeCell ref="I331:J331"/>
    <mergeCell ref="I332:J332"/>
    <mergeCell ref="I333:J333"/>
    <mergeCell ref="I334:J334"/>
    <mergeCell ref="I335:J335"/>
    <mergeCell ref="I336:J336"/>
    <mergeCell ref="I319:J319"/>
    <mergeCell ref="I320:J320"/>
    <mergeCell ref="I321:J321"/>
    <mergeCell ref="I322:J322"/>
    <mergeCell ref="I323:J323"/>
    <mergeCell ref="I324:J324"/>
    <mergeCell ref="I325:J325"/>
    <mergeCell ref="I326:J326"/>
    <mergeCell ref="I327:J327"/>
    <mergeCell ref="I310:J310"/>
    <mergeCell ref="I311:J311"/>
    <mergeCell ref="I312:J312"/>
    <mergeCell ref="I313:J313"/>
    <mergeCell ref="I314:J314"/>
    <mergeCell ref="I315:J315"/>
    <mergeCell ref="I316:J316"/>
    <mergeCell ref="I317:J317"/>
    <mergeCell ref="I318:J318"/>
    <mergeCell ref="I301:J301"/>
    <mergeCell ref="I302:J302"/>
    <mergeCell ref="I303:J303"/>
    <mergeCell ref="I304:J304"/>
    <mergeCell ref="I305:J305"/>
    <mergeCell ref="I306:J306"/>
    <mergeCell ref="I307:J307"/>
    <mergeCell ref="I308:J308"/>
    <mergeCell ref="I309:J309"/>
    <mergeCell ref="I292:J292"/>
    <mergeCell ref="I293:J293"/>
    <mergeCell ref="I294:J294"/>
    <mergeCell ref="I295:J295"/>
    <mergeCell ref="I296:J296"/>
    <mergeCell ref="I297:J297"/>
    <mergeCell ref="I298:J298"/>
    <mergeCell ref="I299:J299"/>
    <mergeCell ref="I300:J300"/>
    <mergeCell ref="I283:J283"/>
    <mergeCell ref="I284:J284"/>
    <mergeCell ref="I285:J285"/>
    <mergeCell ref="I286:J286"/>
    <mergeCell ref="I287:J287"/>
    <mergeCell ref="I288:J288"/>
    <mergeCell ref="I289:J289"/>
    <mergeCell ref="I290:J290"/>
    <mergeCell ref="I291:J291"/>
    <mergeCell ref="I274:J274"/>
    <mergeCell ref="I275:J275"/>
    <mergeCell ref="I276:J276"/>
    <mergeCell ref="I277:J277"/>
    <mergeCell ref="I278:J278"/>
    <mergeCell ref="I279:J279"/>
    <mergeCell ref="I280:J280"/>
    <mergeCell ref="I281:J281"/>
    <mergeCell ref="I282:J282"/>
    <mergeCell ref="I265:J265"/>
    <mergeCell ref="I266:J266"/>
    <mergeCell ref="I267:J267"/>
    <mergeCell ref="I268:J268"/>
    <mergeCell ref="I269:J269"/>
    <mergeCell ref="I270:J270"/>
    <mergeCell ref="I271:J271"/>
    <mergeCell ref="I272:J272"/>
    <mergeCell ref="I273:J273"/>
    <mergeCell ref="I256:J256"/>
    <mergeCell ref="I257:J257"/>
    <mergeCell ref="I258:J258"/>
    <mergeCell ref="I259:J259"/>
    <mergeCell ref="I260:J260"/>
    <mergeCell ref="I261:J261"/>
    <mergeCell ref="I262:J262"/>
    <mergeCell ref="I263:J263"/>
    <mergeCell ref="I264:J264"/>
    <mergeCell ref="I36:J36"/>
    <mergeCell ref="I370:J370"/>
    <mergeCell ref="I368:J368"/>
    <mergeCell ref="I369:J369"/>
    <mergeCell ref="I236:J236"/>
    <mergeCell ref="I237:J237"/>
    <mergeCell ref="I238:J238"/>
    <mergeCell ref="I239:J239"/>
    <mergeCell ref="I240:J240"/>
    <mergeCell ref="I241:J241"/>
    <mergeCell ref="I242:J242"/>
    <mergeCell ref="I243:J243"/>
    <mergeCell ref="I244:J244"/>
    <mergeCell ref="I245:J245"/>
    <mergeCell ref="I246:J246"/>
    <mergeCell ref="I247:J247"/>
    <mergeCell ref="I248:J248"/>
    <mergeCell ref="I249:J249"/>
    <mergeCell ref="I250:J250"/>
    <mergeCell ref="I251:J251"/>
    <mergeCell ref="I252:J252"/>
    <mergeCell ref="I253:J253"/>
    <mergeCell ref="I254:J254"/>
    <mergeCell ref="I255:J255"/>
    <mergeCell ref="K369:M369"/>
    <mergeCell ref="K370:M370"/>
    <mergeCell ref="K360:M360"/>
    <mergeCell ref="K361:M361"/>
    <mergeCell ref="K362:M362"/>
    <mergeCell ref="K363:M363"/>
    <mergeCell ref="K364:M364"/>
    <mergeCell ref="K365:M365"/>
    <mergeCell ref="K366:M366"/>
    <mergeCell ref="K367:M367"/>
    <mergeCell ref="K368:M368"/>
    <mergeCell ref="K351:M351"/>
    <mergeCell ref="K352:M352"/>
    <mergeCell ref="K353:M353"/>
    <mergeCell ref="K354:M354"/>
    <mergeCell ref="K355:M355"/>
    <mergeCell ref="K356:M356"/>
    <mergeCell ref="K357:M357"/>
    <mergeCell ref="K358:M358"/>
    <mergeCell ref="K359:M359"/>
    <mergeCell ref="K342:M342"/>
    <mergeCell ref="K343:M343"/>
    <mergeCell ref="K344:M344"/>
    <mergeCell ref="K345:M345"/>
    <mergeCell ref="K346:M346"/>
    <mergeCell ref="K347:M347"/>
    <mergeCell ref="K348:M348"/>
    <mergeCell ref="K349:M349"/>
    <mergeCell ref="K350:M350"/>
    <mergeCell ref="K333:M333"/>
    <mergeCell ref="K334:M334"/>
    <mergeCell ref="K335:M335"/>
    <mergeCell ref="K336:M336"/>
    <mergeCell ref="K337:M337"/>
    <mergeCell ref="K338:M338"/>
    <mergeCell ref="K339:M339"/>
    <mergeCell ref="K340:M340"/>
    <mergeCell ref="K341:M341"/>
    <mergeCell ref="K324:M324"/>
    <mergeCell ref="K325:M325"/>
    <mergeCell ref="K326:M326"/>
    <mergeCell ref="K327:M327"/>
    <mergeCell ref="K328:M328"/>
    <mergeCell ref="K329:M329"/>
    <mergeCell ref="K330:M330"/>
    <mergeCell ref="K331:M331"/>
    <mergeCell ref="K332:M332"/>
    <mergeCell ref="K315:M315"/>
    <mergeCell ref="K316:M316"/>
    <mergeCell ref="K317:M317"/>
    <mergeCell ref="K318:M318"/>
    <mergeCell ref="K319:M319"/>
    <mergeCell ref="K320:M320"/>
    <mergeCell ref="K321:M321"/>
    <mergeCell ref="K322:M322"/>
    <mergeCell ref="K323:M323"/>
    <mergeCell ref="K306:M306"/>
    <mergeCell ref="K307:M307"/>
    <mergeCell ref="K308:M308"/>
    <mergeCell ref="K309:M309"/>
    <mergeCell ref="K310:M310"/>
    <mergeCell ref="K311:M311"/>
    <mergeCell ref="K312:M312"/>
    <mergeCell ref="K313:M313"/>
    <mergeCell ref="K314:M314"/>
    <mergeCell ref="K297:M297"/>
    <mergeCell ref="K298:M298"/>
    <mergeCell ref="K299:M299"/>
    <mergeCell ref="K300:M300"/>
    <mergeCell ref="K301:M301"/>
    <mergeCell ref="K302:M302"/>
    <mergeCell ref="K303:M303"/>
    <mergeCell ref="K304:M304"/>
    <mergeCell ref="K305:M305"/>
    <mergeCell ref="K288:M288"/>
    <mergeCell ref="K289:M289"/>
    <mergeCell ref="K290:M290"/>
    <mergeCell ref="K291:M291"/>
    <mergeCell ref="K292:M292"/>
    <mergeCell ref="K293:M293"/>
    <mergeCell ref="K294:M294"/>
    <mergeCell ref="K295:M295"/>
    <mergeCell ref="K296:M296"/>
    <mergeCell ref="K279:M279"/>
    <mergeCell ref="K280:M280"/>
    <mergeCell ref="K281:M281"/>
    <mergeCell ref="K282:M282"/>
    <mergeCell ref="K283:M283"/>
    <mergeCell ref="K284:M284"/>
    <mergeCell ref="K285:M285"/>
    <mergeCell ref="K286:M286"/>
    <mergeCell ref="K287:M287"/>
    <mergeCell ref="K270:M270"/>
    <mergeCell ref="K271:M271"/>
    <mergeCell ref="K272:M272"/>
    <mergeCell ref="K273:M273"/>
    <mergeCell ref="K274:M274"/>
    <mergeCell ref="K275:M275"/>
    <mergeCell ref="K276:M276"/>
    <mergeCell ref="K277:M277"/>
    <mergeCell ref="K278:M278"/>
    <mergeCell ref="K266:M266"/>
    <mergeCell ref="K267:M267"/>
    <mergeCell ref="K268:M268"/>
    <mergeCell ref="K269:M269"/>
    <mergeCell ref="K257:M257"/>
    <mergeCell ref="K258:M258"/>
    <mergeCell ref="K259:M259"/>
    <mergeCell ref="K260:M260"/>
    <mergeCell ref="K261:M261"/>
    <mergeCell ref="K262:M262"/>
    <mergeCell ref="K263:M263"/>
    <mergeCell ref="K264:M264"/>
    <mergeCell ref="K265:M265"/>
    <mergeCell ref="K248:M248"/>
    <mergeCell ref="K249:M249"/>
    <mergeCell ref="K250:M250"/>
    <mergeCell ref="K251:M251"/>
    <mergeCell ref="K252:M252"/>
    <mergeCell ref="K253:M253"/>
    <mergeCell ref="K254:M254"/>
    <mergeCell ref="K255:M255"/>
    <mergeCell ref="K256:M256"/>
    <mergeCell ref="K239:M239"/>
    <mergeCell ref="K240:M240"/>
    <mergeCell ref="K241:M241"/>
    <mergeCell ref="K242:M242"/>
    <mergeCell ref="K243:M243"/>
    <mergeCell ref="K244:M244"/>
    <mergeCell ref="K245:M245"/>
    <mergeCell ref="K246:M246"/>
    <mergeCell ref="K247:M247"/>
    <mergeCell ref="K207:M207"/>
    <mergeCell ref="K208:M208"/>
    <mergeCell ref="K209:M209"/>
    <mergeCell ref="K236:M236"/>
    <mergeCell ref="K237:M237"/>
    <mergeCell ref="K238:M238"/>
    <mergeCell ref="K229:M229"/>
    <mergeCell ref="K230:M230"/>
    <mergeCell ref="K231:M231"/>
    <mergeCell ref="K232:M232"/>
    <mergeCell ref="K233:M233"/>
    <mergeCell ref="K234:M234"/>
    <mergeCell ref="K235:M235"/>
    <mergeCell ref="K204:M204"/>
    <mergeCell ref="K195:M195"/>
    <mergeCell ref="K196:M196"/>
    <mergeCell ref="K205:M205"/>
    <mergeCell ref="K225:M225"/>
    <mergeCell ref="K226:M226"/>
    <mergeCell ref="K227:M227"/>
    <mergeCell ref="K228:M228"/>
    <mergeCell ref="K210:M210"/>
    <mergeCell ref="K217:M217"/>
    <mergeCell ref="K218:M218"/>
    <mergeCell ref="K219:M219"/>
    <mergeCell ref="K220:M220"/>
    <mergeCell ref="K221:M221"/>
    <mergeCell ref="K222:M222"/>
    <mergeCell ref="K223:M223"/>
    <mergeCell ref="K224:M224"/>
    <mergeCell ref="K211:M211"/>
    <mergeCell ref="K212:M212"/>
    <mergeCell ref="K213:M213"/>
    <mergeCell ref="K214:M214"/>
    <mergeCell ref="K215:M215"/>
    <mergeCell ref="K216:M216"/>
    <mergeCell ref="K206:M206"/>
    <mergeCell ref="K194:M194"/>
    <mergeCell ref="K201:M201"/>
    <mergeCell ref="K197:M197"/>
    <mergeCell ref="K198:M198"/>
    <mergeCell ref="K199:M199"/>
    <mergeCell ref="K200:M200"/>
    <mergeCell ref="K202:M202"/>
    <mergeCell ref="K203:M203"/>
    <mergeCell ref="K186:M186"/>
    <mergeCell ref="K187:M187"/>
    <mergeCell ref="K188:M188"/>
    <mergeCell ref="K189:M189"/>
    <mergeCell ref="K190:M190"/>
    <mergeCell ref="K191:M191"/>
    <mergeCell ref="K192:M192"/>
    <mergeCell ref="K193:M193"/>
    <mergeCell ref="K178:M178"/>
    <mergeCell ref="K184:M184"/>
    <mergeCell ref="K185:M185"/>
    <mergeCell ref="K179:M179"/>
    <mergeCell ref="K180:M180"/>
    <mergeCell ref="K181:M181"/>
    <mergeCell ref="K182:M182"/>
    <mergeCell ref="K164:M164"/>
    <mergeCell ref="K165:M165"/>
    <mergeCell ref="K166:M166"/>
    <mergeCell ref="K167:M167"/>
    <mergeCell ref="K168:M168"/>
    <mergeCell ref="K169:M169"/>
    <mergeCell ref="K170:M170"/>
    <mergeCell ref="K171:M171"/>
    <mergeCell ref="K172:M172"/>
    <mergeCell ref="K173:M173"/>
    <mergeCell ref="K174:M174"/>
    <mergeCell ref="K175:M175"/>
    <mergeCell ref="K176:M176"/>
    <mergeCell ref="K177:M177"/>
    <mergeCell ref="K183:M183"/>
    <mergeCell ref="K159:M159"/>
    <mergeCell ref="K160:M160"/>
    <mergeCell ref="K161:M161"/>
    <mergeCell ref="K162:M162"/>
    <mergeCell ref="K163:M163"/>
    <mergeCell ref="K154:M154"/>
    <mergeCell ref="K155:M155"/>
    <mergeCell ref="K156:M156"/>
    <mergeCell ref="K157:M157"/>
    <mergeCell ref="K158:M158"/>
    <mergeCell ref="K149:M149"/>
    <mergeCell ref="K150:M150"/>
    <mergeCell ref="K151:M151"/>
    <mergeCell ref="K152:M152"/>
    <mergeCell ref="K153:M153"/>
    <mergeCell ref="K144:M144"/>
    <mergeCell ref="K145:M145"/>
    <mergeCell ref="K146:M146"/>
    <mergeCell ref="K147:M147"/>
    <mergeCell ref="K148:M148"/>
    <mergeCell ref="K139:M139"/>
    <mergeCell ref="K140:M140"/>
    <mergeCell ref="K141:M141"/>
    <mergeCell ref="K142:M142"/>
    <mergeCell ref="K143:M143"/>
    <mergeCell ref="K134:M134"/>
    <mergeCell ref="K135:M135"/>
    <mergeCell ref="K136:M136"/>
    <mergeCell ref="K137:M137"/>
    <mergeCell ref="K138:M138"/>
    <mergeCell ref="K129:M129"/>
    <mergeCell ref="K130:M130"/>
    <mergeCell ref="K131:M131"/>
    <mergeCell ref="K132:M132"/>
    <mergeCell ref="K133:M133"/>
    <mergeCell ref="K121:M121"/>
    <mergeCell ref="K122:M122"/>
    <mergeCell ref="K126:M126"/>
    <mergeCell ref="K127:M127"/>
    <mergeCell ref="K128:M128"/>
    <mergeCell ref="K116:M116"/>
    <mergeCell ref="K117:M117"/>
    <mergeCell ref="K118:M118"/>
    <mergeCell ref="K119:M119"/>
    <mergeCell ref="K120:M120"/>
    <mergeCell ref="K111:M111"/>
    <mergeCell ref="K112:M112"/>
    <mergeCell ref="K113:M113"/>
    <mergeCell ref="K114:M114"/>
    <mergeCell ref="K115:M115"/>
    <mergeCell ref="K89:M89"/>
    <mergeCell ref="K90:M90"/>
    <mergeCell ref="K106:M106"/>
    <mergeCell ref="K107:M107"/>
    <mergeCell ref="K108:M108"/>
    <mergeCell ref="K109:M109"/>
    <mergeCell ref="K110:M110"/>
    <mergeCell ref="K102:M102"/>
    <mergeCell ref="K103:M103"/>
    <mergeCell ref="K104:M104"/>
    <mergeCell ref="K105:M105"/>
    <mergeCell ref="K81:M81"/>
    <mergeCell ref="K82:M82"/>
    <mergeCell ref="K83:M83"/>
    <mergeCell ref="K101:M101"/>
    <mergeCell ref="K84:M84"/>
    <mergeCell ref="K85:M85"/>
    <mergeCell ref="K76:M76"/>
    <mergeCell ref="K77:M77"/>
    <mergeCell ref="K78:M78"/>
    <mergeCell ref="K79:M79"/>
    <mergeCell ref="K80:M80"/>
    <mergeCell ref="K91:M91"/>
    <mergeCell ref="K92:M92"/>
    <mergeCell ref="K96:M96"/>
    <mergeCell ref="K97:M97"/>
    <mergeCell ref="K98:M98"/>
    <mergeCell ref="K99:M99"/>
    <mergeCell ref="K100:M100"/>
    <mergeCell ref="K93:M93"/>
    <mergeCell ref="K94:M94"/>
    <mergeCell ref="K95:M95"/>
    <mergeCell ref="K86:M86"/>
    <mergeCell ref="K87:M87"/>
    <mergeCell ref="K88:M88"/>
    <mergeCell ref="K71:M71"/>
    <mergeCell ref="K72:M72"/>
    <mergeCell ref="K73:M73"/>
    <mergeCell ref="K74:M74"/>
    <mergeCell ref="K48:M48"/>
    <mergeCell ref="K49:M49"/>
    <mergeCell ref="K50:M50"/>
    <mergeCell ref="K75:M75"/>
    <mergeCell ref="K66:M66"/>
    <mergeCell ref="K67:M67"/>
    <mergeCell ref="K68:M68"/>
    <mergeCell ref="K69:M69"/>
    <mergeCell ref="K70:M70"/>
    <mergeCell ref="K62:M62"/>
    <mergeCell ref="K63:M63"/>
    <mergeCell ref="K64:M64"/>
    <mergeCell ref="K65:M65"/>
    <mergeCell ref="K61:M61"/>
    <mergeCell ref="K58:M58"/>
    <mergeCell ref="K59:M59"/>
    <mergeCell ref="K60:M60"/>
    <mergeCell ref="K18:M18"/>
    <mergeCell ref="K19:M19"/>
    <mergeCell ref="K20:M20"/>
    <mergeCell ref="K21:M21"/>
    <mergeCell ref="K22:M22"/>
    <mergeCell ref="K51:M51"/>
    <mergeCell ref="K52:M52"/>
    <mergeCell ref="K56:M56"/>
    <mergeCell ref="K57:M57"/>
    <mergeCell ref="K53:M53"/>
    <mergeCell ref="K54:M54"/>
    <mergeCell ref="K55:M55"/>
    <mergeCell ref="K46:M46"/>
    <mergeCell ref="K47:M47"/>
    <mergeCell ref="K23:M23"/>
    <mergeCell ref="K24:M24"/>
    <mergeCell ref="K25:M25"/>
    <mergeCell ref="K26:M26"/>
    <mergeCell ref="K27:M27"/>
    <mergeCell ref="K28:M28"/>
    <mergeCell ref="K29:M29"/>
    <mergeCell ref="K30:M30"/>
    <mergeCell ref="K31:M31"/>
    <mergeCell ref="K32:M32"/>
    <mergeCell ref="K17:M17"/>
    <mergeCell ref="K8:M8"/>
    <mergeCell ref="K9:M9"/>
    <mergeCell ref="K10:M10"/>
    <mergeCell ref="A1:H1"/>
    <mergeCell ref="A2:H2"/>
    <mergeCell ref="K5:M5"/>
    <mergeCell ref="K6:M6"/>
    <mergeCell ref="K7:M7"/>
    <mergeCell ref="K13:M13"/>
    <mergeCell ref="K14:M14"/>
    <mergeCell ref="K15:M15"/>
    <mergeCell ref="K16:M16"/>
    <mergeCell ref="K11:M11"/>
    <mergeCell ref="K12:M12"/>
    <mergeCell ref="I5:J5"/>
    <mergeCell ref="K42:M42"/>
    <mergeCell ref="K43:M43"/>
    <mergeCell ref="K44:M44"/>
    <mergeCell ref="K45:M45"/>
    <mergeCell ref="K33:M33"/>
    <mergeCell ref="K34:M34"/>
    <mergeCell ref="K35:M35"/>
    <mergeCell ref="K36:M36"/>
    <mergeCell ref="K37:M37"/>
    <mergeCell ref="K38:M38"/>
    <mergeCell ref="K39:M39"/>
    <mergeCell ref="K40:M40"/>
    <mergeCell ref="K41:M41"/>
  </mergeCells>
  <phoneticPr fontId="0" type="noConversion"/>
  <hyperlinks>
    <hyperlink ref="K7:M7" r:id="rId1" display="https://spending.gov.ua/disposers?p_p_id=searchdistribportlet_WAR_EdataPortletportlet&amp;p_p_lifecycle=0&amp;p_p_state=normal&amp;p_p_mode=view&amp;p_p_col_id=column-1&amp;p_p_col_count=1"/>
    <hyperlink ref="K8:M9" r:id="rId2" display="https://spending.gov.ua/disposers?p_p_id=searchdistribportlet_WAR_EdataPortletportlet&amp;p_p_lifecycle=0&amp;p_p_state=normal&amp;p_p_mode=view&amp;p_p_col_id=column-1&amp;p_p_col_count=1"/>
    <hyperlink ref="K10:M10" r:id="rId3" display="https://spending.gov.ua/disposers?p_p_id=searchdistribportlet_WAR_EdataPortletportlet&amp;p_p_lifecycle=0&amp;p_p_state=normal&amp;p_p_mode=view&amp;p_p_col_id=column-1&amp;p_p_col_count=1"/>
    <hyperlink ref="K13:M13" r:id="rId4" display="https://spending.gov.ua/disposers?p_p_id=searchdistribportlet_WAR_EdataPortletportlet&amp;p_p_lifecycle=0&amp;p_p_state=normal&amp;p_p_mode=view&amp;p_p_col_id=column-1&amp;p_p_col_count=1"/>
    <hyperlink ref="K16:M16" r:id="rId5" display="https://spending.gov.ua/disposers?p_p_id=searchdistribportlet_WAR_EdataPortletportlet&amp;p_p_lifecycle=0&amp;p_p_state=normal&amp;p_p_mode=view&amp;p_p_col_id=column-1&amp;p_p_col_count=1"/>
    <hyperlink ref="K19:M19" r:id="rId6" display="https://spending.gov.ua/disposers?p_p_id=searchdistribportlet_WAR_EdataPortletportlet&amp;p_p_lifecycle=0&amp;p_p_state=normal&amp;p_p_mode=view&amp;p_p_col_id=column-1&amp;p_p_col_count=1"/>
    <hyperlink ref="K22:M22" r:id="rId7" display="https://spending.gov.ua/disposers?p_p_id=searchdistribportlet_WAR_EdataPortletportlet&amp;p_p_lifecycle=0&amp;p_p_state=normal&amp;p_p_mode=view&amp;p_p_col_id=column-1&amp;p_p_col_count=1"/>
    <hyperlink ref="K25:M25" r:id="rId8" display="https://spending.gov.ua/disposers?p_p_id=searchdistribportlet_WAR_EdataPortletportlet&amp;p_p_lifecycle=0&amp;p_p_state=normal&amp;p_p_mode=view&amp;p_p_col_id=column-1&amp;p_p_col_count=1"/>
    <hyperlink ref="K61:M61" r:id="rId9" display="https://spending.gov.ua/disposers?p_p_id=searchdistribportlet_WAR_EdataPortletportlet&amp;p_p_lifecycle=0&amp;p_p_state=normal&amp;p_p_mode=view&amp;p_p_col_id=column-1&amp;p_p_col_count=1"/>
    <hyperlink ref="K64:M64" r:id="rId10" display="https://spending.gov.ua/disposers?p_p_id=searchdistribportlet_WAR_EdataPortletportlet&amp;p_p_lifecycle=0&amp;p_p_state=normal&amp;p_p_mode=view&amp;p_p_col_id=column-1&amp;p_p_col_count=1"/>
    <hyperlink ref="K67:M67" r:id="rId11" display="https://spending.gov.ua/disposers?p_p_id=searchdistribportlet_WAR_EdataPortletportlet&amp;p_p_lifecycle=0&amp;p_p_state=normal&amp;p_p_mode=view&amp;p_p_col_id=column-1&amp;p_p_col_count=1"/>
    <hyperlink ref="K70:M70" r:id="rId12" display="https://spending.gov.ua/disposers?p_p_id=searchdistribportlet_WAR_EdataPortletportlet&amp;p_p_lifecycle=0&amp;p_p_state=normal&amp;p_p_mode=view&amp;p_p_col_id=column-1&amp;p_p_col_count=1"/>
    <hyperlink ref="K73:M73" r:id="rId13" display="https://spending.gov.ua/disposers?p_p_id=searchdistribportlet_WAR_EdataPortletportlet&amp;p_p_lifecycle=0&amp;p_p_state=normal&amp;p_p_mode=view&amp;p_p_col_id=column-1&amp;p_p_col_count=1"/>
    <hyperlink ref="K76:M76" r:id="rId14" display="https://spending.gov.ua/disposers?p_p_id=searchdistribportlet_WAR_EdataPortletportlet&amp;p_p_lifecycle=0&amp;p_p_state=normal&amp;p_p_mode=view&amp;p_p_col_id=column-1&amp;p_p_col_count=1"/>
    <hyperlink ref="K79:M79" r:id="rId15" display="https://spending.gov.ua/disposers?p_p_id=searchdistribportlet_WAR_EdataPortletportlet&amp;p_p_lifecycle=0&amp;p_p_state=normal&amp;p_p_mode=view&amp;p_p_col_id=column-1&amp;p_p_col_count=1"/>
    <hyperlink ref="K82:M82" r:id="rId16" display="https://spending.gov.ua/disposers?p_p_id=searchdistribportlet_WAR_EdataPortletportlet&amp;p_p_lifecycle=0&amp;p_p_state=normal&amp;p_p_mode=view&amp;p_p_col_id=column-1&amp;p_p_col_count=1"/>
    <hyperlink ref="K85:M85" r:id="rId17" display="https://spending.gov.ua/disposers?p_p_id=searchdistribportlet_WAR_EdataPortletportlet&amp;p_p_lifecycle=0&amp;p_p_state=normal&amp;p_p_mode=view&amp;p_p_col_id=column-1&amp;p_p_col_count=1"/>
    <hyperlink ref="K88:M88" r:id="rId18" display="https://spending.gov.ua/disposers?p_p_id=searchdistribportlet_WAR_EdataPortletportlet&amp;p_p_lifecycle=0&amp;p_p_state=normal&amp;p_p_mode=view&amp;p_p_col_id=column-1&amp;p_p_col_count=1"/>
    <hyperlink ref="K11:M12" r:id="rId19" display="https://spending.gov.ua/disposers?p_p_id=searchdistribportlet_WAR_EdataPortletportlet&amp;p_p_lifecycle=0&amp;p_p_state=normal&amp;p_p_mode=view&amp;p_p_col_id=column-1&amp;p_p_col_count=1"/>
    <hyperlink ref="K14:M15" r:id="rId20" display="https://spending.gov.ua/disposers?p_p_id=searchdistribportlet_WAR_EdataPortletportlet&amp;p_p_lifecycle=0&amp;p_p_state=normal&amp;p_p_mode=view&amp;p_p_col_id=column-1&amp;p_p_col_count=1"/>
    <hyperlink ref="K17:M18" r:id="rId21" display="https://spending.gov.ua/disposers?p_p_id=searchdistribportlet_WAR_EdataPortletportlet&amp;p_p_lifecycle=0&amp;p_p_state=normal&amp;p_p_mode=view&amp;p_p_col_id=column-1&amp;p_p_col_count=1"/>
    <hyperlink ref="K20:M21" r:id="rId22" display="https://spending.gov.ua/disposers?p_p_id=searchdistribportlet_WAR_EdataPortletportlet&amp;p_p_lifecycle=0&amp;p_p_state=normal&amp;p_p_mode=view&amp;p_p_col_id=column-1&amp;p_p_col_count=1"/>
    <hyperlink ref="K23:M24" r:id="rId23" display="https://spending.gov.ua/disposers?p_p_id=searchdistribportlet_WAR_EdataPortletportlet&amp;p_p_lifecycle=0&amp;p_p_state=normal&amp;p_p_mode=view&amp;p_p_col_id=column-1&amp;p_p_col_count=1"/>
    <hyperlink ref="K26:M27" r:id="rId24" display="https://spending.gov.ua/disposers?p_p_id=searchdistribportlet_WAR_EdataPortletportlet&amp;p_p_lifecycle=0&amp;p_p_state=normal&amp;p_p_mode=view&amp;p_p_col_id=column-1&amp;p_p_col_count=1"/>
    <hyperlink ref="K59:M60" r:id="rId25" display="https://spending.gov.ua/disposers?p_p_id=searchdistribportlet_WAR_EdataPortletportlet&amp;p_p_lifecycle=0&amp;p_p_state=normal&amp;p_p_mode=view&amp;p_p_col_id=column-1&amp;p_p_col_count=1"/>
    <hyperlink ref="K62:M63" r:id="rId26" display="https://spending.gov.ua/disposers?p_p_id=searchdistribportlet_WAR_EdataPortletportlet&amp;p_p_lifecycle=0&amp;p_p_state=normal&amp;p_p_mode=view&amp;p_p_col_id=column-1&amp;p_p_col_count=1"/>
    <hyperlink ref="K65:M66" r:id="rId27" display="https://spending.gov.ua/disposers?p_p_id=searchdistribportlet_WAR_EdataPortletportlet&amp;p_p_lifecycle=0&amp;p_p_state=normal&amp;p_p_mode=view&amp;p_p_col_id=column-1&amp;p_p_col_count=1"/>
    <hyperlink ref="K68:M69" r:id="rId28" display="https://spending.gov.ua/disposers?p_p_id=searchdistribportlet_WAR_EdataPortletportlet&amp;p_p_lifecycle=0&amp;p_p_state=normal&amp;p_p_mode=view&amp;p_p_col_id=column-1&amp;p_p_col_count=1"/>
    <hyperlink ref="K71:M72" r:id="rId29" display="https://spending.gov.ua/disposers?p_p_id=searchdistribportlet_WAR_EdataPortletportlet&amp;p_p_lifecycle=0&amp;p_p_state=normal&amp;p_p_mode=view&amp;p_p_col_id=column-1&amp;p_p_col_count=1"/>
    <hyperlink ref="K74:M75" r:id="rId30" display="https://spending.gov.ua/disposers?p_p_id=searchdistribportlet_WAR_EdataPortletportlet&amp;p_p_lifecycle=0&amp;p_p_state=normal&amp;p_p_mode=view&amp;p_p_col_id=column-1&amp;p_p_col_count=1"/>
    <hyperlink ref="K77:M78" r:id="rId31" display="https://spending.gov.ua/disposers?p_p_id=searchdistribportlet_WAR_EdataPortletportlet&amp;p_p_lifecycle=0&amp;p_p_state=normal&amp;p_p_mode=view&amp;p_p_col_id=column-1&amp;p_p_col_count=1"/>
    <hyperlink ref="K80:M81" r:id="rId32" display="https://spending.gov.ua/disposers?p_p_id=searchdistribportlet_WAR_EdataPortletportlet&amp;p_p_lifecycle=0&amp;p_p_state=normal&amp;p_p_mode=view&amp;p_p_col_id=column-1&amp;p_p_col_count=1"/>
    <hyperlink ref="K83:M84" r:id="rId33" display="https://spending.gov.ua/disposers?p_p_id=searchdistribportlet_WAR_EdataPortletportlet&amp;p_p_lifecycle=0&amp;p_p_state=normal&amp;p_p_mode=view&amp;p_p_col_id=column-1&amp;p_p_col_count=1"/>
    <hyperlink ref="K86:M87" r:id="rId34" display="https://spending.gov.ua/disposers?p_p_id=searchdistribportlet_WAR_EdataPortletportlet&amp;p_p_lifecycle=0&amp;p_p_state=normal&amp;p_p_mode=view&amp;p_p_col_id=column-1&amp;p_p_col_count=1"/>
    <hyperlink ref="K89:M89" r:id="rId35" display="https://spending.gov.ua/disposers?p_p_id=searchdistribportlet_WAR_EdataPortletportlet&amp;p_p_lifecycle=0&amp;p_p_state=normal&amp;p_p_mode=view&amp;p_p_col_id=column-1&amp;p_p_col_count=1"/>
    <hyperlink ref="K90:M164" r:id="rId36" display="https://spending.gov.ua/disposers?p_p_id=searchdistribportlet_WAR_EdataPortletportlet&amp;p_p_lifecycle=0&amp;p_p_state=normal&amp;p_p_mode=view&amp;p_p_col_id=column-1&amp;p_p_col_count=1"/>
    <hyperlink ref="K165:M169" r:id="rId37" display="https://spending.gov.ua/disposers?p_p_id=searchdistribportlet_WAR_EdataPortletportlet&amp;p_p_lifecycle=0&amp;p_p_state=normal&amp;p_p_mode=view&amp;p_p_col_id=column-1&amp;p_p_col_count=1"/>
    <hyperlink ref="K170:M174" r:id="rId38" display="https://spending.gov.ua/disposers?p_p_id=searchdistribportlet_WAR_EdataPortletportlet&amp;p_p_lifecycle=0&amp;p_p_state=normal&amp;p_p_mode=view&amp;p_p_col_id=column-1&amp;p_p_col_count=1"/>
    <hyperlink ref="K175:M179" r:id="rId39" display="https://spending.gov.ua/disposers?p_p_id=searchdistribportlet_WAR_EdataPortletportlet&amp;p_p_lifecycle=0&amp;p_p_state=normal&amp;p_p_mode=view&amp;p_p_col_id=column-1&amp;p_p_col_count=1"/>
    <hyperlink ref="K180:M185" r:id="rId40" display="https://spending.gov.ua/disposers?p_p_id=searchdistribportlet_WAR_EdataPortletportlet&amp;p_p_lifecycle=0&amp;p_p_state=normal&amp;p_p_mode=view&amp;p_p_col_id=column-1&amp;p_p_col_count=1"/>
    <hyperlink ref="K186:M196" r:id="rId41" display="https://spending.gov.ua/disposers?p_p_id=searchdistribportlet_WAR_EdataPortletportlet&amp;p_p_lifecycle=0&amp;p_p_state=normal&amp;p_p_mode=view&amp;p_p_col_id=column-1&amp;p_p_col_count=1"/>
    <hyperlink ref="K197:M200" r:id="rId42" display="https://spending.gov.ua/disposers?p_p_id=searchdistribportlet_WAR_EdataPortletportlet&amp;p_p_lifecycle=0&amp;p_p_state=normal&amp;p_p_mode=view&amp;p_p_col_id=column-1&amp;p_p_col_count=1"/>
    <hyperlink ref="K202:M216" r:id="rId43" display="https://spending.gov.ua/disposers?p_p_id=searchdistribportlet_WAR_EdataPortletportlet&amp;p_p_lifecycle=0&amp;p_p_state=normal&amp;p_p_mode=view&amp;p_p_col_id=column-1&amp;p_p_col_count=1"/>
    <hyperlink ref="K201:M201" r:id="rId44" display="https://spending.gov.ua/disposers?p_p_id=searchdistribportlet_WAR_EdataPortletportlet&amp;p_p_lifecycle=0&amp;p_p_state=normal&amp;p_p_mode=view&amp;p_p_col_id=column-1&amp;p_p_col_count=1"/>
    <hyperlink ref="K217:M224" r:id="rId45" display="https://spending.gov.ua/disposers?p_p_id=searchdistribportlet_WAR_EdataPortletportlet&amp;p_p_lifecycle=0&amp;p_p_state=normal&amp;p_p_mode=view&amp;p_p_col_id=column-1&amp;p_p_col_count=1"/>
    <hyperlink ref="K225:M228" r:id="rId46" display="https://spending.gov.ua/disposers?p_p_id=searchdistribportlet_WAR_EdataPortletportlet&amp;p_p_lifecycle=0&amp;p_p_state=normal&amp;p_p_mode=view&amp;p_p_col_id=column-1&amp;p_p_col_count=1"/>
    <hyperlink ref="K229:M235" r:id="rId47" display="https://spending.gov.ua/disposers?p_p_id=searchdistribportlet_WAR_EdataPortletportlet&amp;p_p_lifecycle=0&amp;p_p_state=normal&amp;p_p_mode=view&amp;p_p_col_id=column-1&amp;p_p_col_count=1"/>
    <hyperlink ref="K236:M238" r:id="rId48" display="https://spending.gov.ua/disposers?p_p_id=searchdistribportlet_WAR_EdataPortletportlet&amp;p_p_lifecycle=0&amp;p_p_state=normal&amp;p_p_mode=view&amp;p_p_col_id=column-1&amp;p_p_col_count=1"/>
    <hyperlink ref="K239:M269" r:id="rId49" display="https://spending.gov.ua/disposers?p_p_id=searchdistribportlet_WAR_EdataPortletportlet&amp;p_p_lifecycle=0&amp;p_p_state=normal&amp;p_p_mode=view&amp;p_p_col_id=column-1&amp;p_p_col_count=1"/>
    <hyperlink ref="K270:M370" r:id="rId50" display="https://spending.gov.ua/disposers?p_p_id=searchdistribportlet_WAR_EdataPortletportlet&amp;p_p_lifecycle=0&amp;p_p_state=normal&amp;p_p_mode=view&amp;p_p_col_id=column-1&amp;p_p_col_count=1"/>
    <hyperlink ref="K28:M29" r:id="rId51" display="https://spending.gov.ua/disposers?p_p_id=searchdistribportlet_WAR_EdataPortletportlet&amp;p_p_lifecycle=0&amp;p_p_state=normal&amp;p_p_mode=view&amp;p_p_col_id=column-1&amp;p_p_col_count=1"/>
    <hyperlink ref="K30:M30" r:id="rId52" display="https://spending.gov.ua/disposers?p_p_id=searchdistribportlet_WAR_EdataPortletportlet&amp;p_p_lifecycle=0&amp;p_p_state=normal&amp;p_p_mode=view&amp;p_p_col_id=column-1&amp;p_p_col_count=1"/>
    <hyperlink ref="K31:M33" r:id="rId53" display="https://spending.gov.ua/disposers?p_p_id=searchdistribportlet_WAR_EdataPortletportlet&amp;p_p_lifecycle=0&amp;p_p_state=normal&amp;p_p_mode=view&amp;p_p_col_id=column-1&amp;p_p_col_count=1"/>
    <hyperlink ref="K34:M35" r:id="rId54" display="https://spending.gov.ua/disposers?p_p_id=searchdistribportlet_WAR_EdataPortletportlet&amp;p_p_lifecycle=0&amp;p_p_state=normal&amp;p_p_mode=view&amp;p_p_col_id=column-1&amp;p_p_col_count=1"/>
    <hyperlink ref="K36:M59" r:id="rId55" display="https://spending.gov.ua/disposers?p_p_id=searchdistribportlet_WAR_EdataPortletportlet&amp;p_p_lifecycle=0&amp;p_p_state=normal&amp;p_p_mode=view&amp;p_p_col_id=column-1&amp;p_p_col_count=1"/>
  </hyperlinks>
  <pageMargins left="0.7" right="0.7" top="0.75" bottom="0.75" header="0.3" footer="0.3"/>
  <pageSetup paperSize="9" orientation="landscape" horizontalDpi="300" verticalDpi="300" r:id="rId5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cp:lastPrinted>2017-02-15T13:27:34Z</cp:lastPrinted>
  <dcterms:created xsi:type="dcterms:W3CDTF">2017-02-15T12:22:11Z</dcterms:created>
  <dcterms:modified xsi:type="dcterms:W3CDTF">2019-09-27T07:29:28Z</dcterms:modified>
</cp:coreProperties>
</file>