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390" yWindow="0" windowWidth="3000" windowHeight="0" tabRatio="358"/>
  </bookViews>
  <sheets>
    <sheet name="січень-21" sheetId="38" r:id="rId1"/>
  </sheets>
  <definedNames>
    <definedName name="_xlnm.Print_Titles" localSheetId="0">'січень-21'!$5:$7</definedName>
    <definedName name="_xlnm.Print_Area" localSheetId="0">'січень-21'!$A$1:$J$81</definedName>
  </definedNames>
  <calcPr calcId="162913"/>
</workbook>
</file>

<file path=xl/calcChain.xml><?xml version="1.0" encoding="utf-8"?>
<calcChain xmlns="http://schemas.openxmlformats.org/spreadsheetml/2006/main">
  <c r="F34" i="38" l="1"/>
  <c r="G34" i="38"/>
  <c r="I34" i="38"/>
  <c r="J34" i="38"/>
  <c r="D32" i="38"/>
  <c r="E32" i="38"/>
  <c r="H32" i="38"/>
  <c r="I33" i="38"/>
  <c r="F30" i="38"/>
  <c r="G30" i="38"/>
  <c r="I30" i="38"/>
  <c r="J30" i="38"/>
  <c r="I31" i="38"/>
  <c r="J31" i="38"/>
  <c r="I32" i="38" l="1"/>
  <c r="F32" i="38"/>
  <c r="G32" i="38"/>
  <c r="J32" i="38"/>
  <c r="F65" i="38"/>
  <c r="I65" i="38"/>
  <c r="I75" i="38"/>
  <c r="F70" i="38" l="1"/>
  <c r="F44" i="38"/>
  <c r="J44" i="38"/>
  <c r="G10" i="38" l="1"/>
  <c r="G11" i="38"/>
  <c r="J10" i="38"/>
  <c r="J11" i="38"/>
  <c r="G17" i="38"/>
  <c r="G18" i="38"/>
  <c r="J17" i="38"/>
  <c r="J18" i="38"/>
  <c r="G21" i="38"/>
  <c r="J21" i="38"/>
  <c r="H43" i="38" l="1"/>
  <c r="F9" i="38" l="1"/>
  <c r="F10" i="38"/>
  <c r="F11" i="38"/>
  <c r="F12" i="38"/>
  <c r="F15" i="38"/>
  <c r="F16" i="38"/>
  <c r="F17" i="38"/>
  <c r="F18" i="38"/>
  <c r="F19" i="38"/>
  <c r="J54" i="38" l="1"/>
  <c r="J52" i="38"/>
  <c r="J51" i="38"/>
  <c r="J73" i="38" l="1"/>
  <c r="J78" i="38" l="1"/>
  <c r="I50" i="38" l="1"/>
  <c r="I44" i="38"/>
  <c r="E45" i="38" l="1"/>
  <c r="D45" i="38"/>
  <c r="C45" i="38"/>
  <c r="F57" i="38"/>
  <c r="G57" i="38"/>
  <c r="I57" i="38"/>
  <c r="G44" i="38"/>
  <c r="E43" i="38"/>
  <c r="D43" i="38"/>
  <c r="J23" i="38"/>
  <c r="C43" i="38"/>
  <c r="H45" i="38"/>
  <c r="I43" i="38" l="1"/>
  <c r="J43" i="38"/>
  <c r="G43" i="38"/>
  <c r="F43" i="38"/>
  <c r="I78" i="38" l="1"/>
  <c r="G78" i="38"/>
  <c r="F78" i="38"/>
  <c r="I77" i="38"/>
  <c r="J76" i="38"/>
  <c r="I76" i="38"/>
  <c r="F76" i="38"/>
  <c r="F75" i="38"/>
  <c r="J74" i="38"/>
  <c r="I74" i="38"/>
  <c r="F74" i="38"/>
  <c r="I73" i="38"/>
  <c r="F73" i="38"/>
  <c r="H72" i="38"/>
  <c r="H79" i="38" s="1"/>
  <c r="E72" i="38"/>
  <c r="E79" i="38" s="1"/>
  <c r="D72" i="38"/>
  <c r="D79" i="38" s="1"/>
  <c r="C72" i="38"/>
  <c r="C79" i="38" s="1"/>
  <c r="I71" i="38"/>
  <c r="G71" i="38"/>
  <c r="F71" i="38"/>
  <c r="J70" i="38"/>
  <c r="I70" i="38"/>
  <c r="G70" i="38"/>
  <c r="J69" i="38"/>
  <c r="I69" i="38"/>
  <c r="F69" i="38"/>
  <c r="J68" i="38"/>
  <c r="I68" i="38"/>
  <c r="F68" i="38"/>
  <c r="J64" i="38"/>
  <c r="I64" i="38"/>
  <c r="J63" i="38"/>
  <c r="I63" i="38"/>
  <c r="J62" i="38"/>
  <c r="I62" i="38"/>
  <c r="J61" i="38"/>
  <c r="I61" i="38"/>
  <c r="G61" i="38"/>
  <c r="F61" i="38"/>
  <c r="J59" i="38"/>
  <c r="I59" i="38"/>
  <c r="J58" i="38"/>
  <c r="I58" i="38"/>
  <c r="J56" i="38"/>
  <c r="I56" i="38"/>
  <c r="G56" i="38"/>
  <c r="F56" i="38"/>
  <c r="J55" i="38"/>
  <c r="I55" i="38"/>
  <c r="G55" i="38"/>
  <c r="F55" i="38"/>
  <c r="I54" i="38"/>
  <c r="G54" i="38"/>
  <c r="F54" i="38"/>
  <c r="J53" i="38"/>
  <c r="I53" i="38"/>
  <c r="G53" i="38"/>
  <c r="F53" i="38"/>
  <c r="I52" i="38"/>
  <c r="G52" i="38"/>
  <c r="F52" i="38"/>
  <c r="I51" i="38"/>
  <c r="F51" i="38"/>
  <c r="I49" i="38"/>
  <c r="J48" i="38"/>
  <c r="I48" i="38"/>
  <c r="J47" i="38"/>
  <c r="I47" i="38"/>
  <c r="J46" i="38"/>
  <c r="I46" i="38"/>
  <c r="J42" i="38"/>
  <c r="I42" i="38"/>
  <c r="J41" i="38"/>
  <c r="I41" i="38"/>
  <c r="G41" i="38"/>
  <c r="F41" i="38"/>
  <c r="J40" i="38"/>
  <c r="I40" i="38"/>
  <c r="G40" i="38"/>
  <c r="F40" i="38"/>
  <c r="I39" i="38"/>
  <c r="I38" i="38"/>
  <c r="H37" i="38"/>
  <c r="H36" i="38" s="1"/>
  <c r="E37" i="38"/>
  <c r="E36" i="38" s="1"/>
  <c r="D37" i="38"/>
  <c r="D36" i="38" s="1"/>
  <c r="C37" i="38"/>
  <c r="C36" i="38" s="1"/>
  <c r="J29" i="38"/>
  <c r="I29" i="38"/>
  <c r="G29" i="38"/>
  <c r="F29" i="38"/>
  <c r="J28" i="38"/>
  <c r="I28" i="38"/>
  <c r="G28" i="38"/>
  <c r="F28" i="38"/>
  <c r="J27" i="38"/>
  <c r="I27" i="38"/>
  <c r="G27" i="38"/>
  <c r="F27" i="38"/>
  <c r="J26" i="38"/>
  <c r="I26" i="38"/>
  <c r="G26" i="38"/>
  <c r="F26" i="38"/>
  <c r="J25" i="38"/>
  <c r="I25" i="38"/>
  <c r="G25" i="38"/>
  <c r="F25" i="38"/>
  <c r="J24" i="38"/>
  <c r="I24" i="38"/>
  <c r="G24" i="38"/>
  <c r="F24" i="38"/>
  <c r="I23" i="38"/>
  <c r="G23" i="38"/>
  <c r="F23" i="38"/>
  <c r="J22" i="38"/>
  <c r="I22" i="38"/>
  <c r="G22" i="38"/>
  <c r="F22" i="38"/>
  <c r="I21" i="38"/>
  <c r="F21" i="38"/>
  <c r="H20" i="38"/>
  <c r="E20" i="38"/>
  <c r="D20" i="38"/>
  <c r="C20" i="38"/>
  <c r="J19" i="38"/>
  <c r="I19" i="38"/>
  <c r="G19" i="38"/>
  <c r="I18" i="38"/>
  <c r="I17" i="38"/>
  <c r="J16" i="38"/>
  <c r="I16" i="38"/>
  <c r="G16" i="38"/>
  <c r="J15" i="38"/>
  <c r="I15" i="38"/>
  <c r="G15" i="38"/>
  <c r="H14" i="38"/>
  <c r="E14" i="38"/>
  <c r="E13" i="38" s="1"/>
  <c r="D14" i="38"/>
  <c r="C14" i="38"/>
  <c r="J12" i="38"/>
  <c r="I12" i="38"/>
  <c r="G12" i="38"/>
  <c r="I11" i="38"/>
  <c r="I10" i="38"/>
  <c r="J9" i="38"/>
  <c r="I9" i="38"/>
  <c r="G9" i="38"/>
  <c r="F45" i="38" l="1"/>
  <c r="C13" i="38"/>
  <c r="C8" i="38" s="1"/>
  <c r="C35" i="38" s="1"/>
  <c r="C66" i="38" s="1"/>
  <c r="C80" i="38" s="1"/>
  <c r="I14" i="38"/>
  <c r="D13" i="38"/>
  <c r="D8" i="38" s="1"/>
  <c r="D35" i="38" s="1"/>
  <c r="F14" i="38"/>
  <c r="F13" i="38" s="1"/>
  <c r="F8" i="38" s="1"/>
  <c r="I20" i="38"/>
  <c r="G20" i="38"/>
  <c r="I45" i="38"/>
  <c r="I37" i="38"/>
  <c r="F72" i="38"/>
  <c r="F79" i="38" s="1"/>
  <c r="J45" i="38"/>
  <c r="F20" i="38"/>
  <c r="J14" i="38"/>
  <c r="G79" i="38"/>
  <c r="J79" i="38"/>
  <c r="E8" i="38"/>
  <c r="E35" i="38" s="1"/>
  <c r="H13" i="38"/>
  <c r="H8" i="38" s="1"/>
  <c r="H35" i="38" s="1"/>
  <c r="G14" i="38"/>
  <c r="J20" i="38"/>
  <c r="F37" i="38"/>
  <c r="J37" i="38"/>
  <c r="G45" i="38"/>
  <c r="J72" i="38"/>
  <c r="G37" i="38"/>
  <c r="G72" i="38"/>
  <c r="I72" i="38"/>
  <c r="I79" i="38" s="1"/>
  <c r="I36" i="38" l="1"/>
  <c r="F35" i="38"/>
  <c r="I35" i="38"/>
  <c r="D66" i="38"/>
  <c r="D80" i="38" s="1"/>
  <c r="G13" i="38"/>
  <c r="H66" i="38"/>
  <c r="H80" i="38" s="1"/>
  <c r="J13" i="38"/>
  <c r="G8" i="38"/>
  <c r="J8" i="38"/>
  <c r="J36" i="38"/>
  <c r="F36" i="38"/>
  <c r="G36" i="38"/>
  <c r="I13" i="38"/>
  <c r="I8" i="38" s="1"/>
  <c r="I66" i="38" l="1"/>
  <c r="I80" i="38" s="1"/>
  <c r="F66" i="38"/>
  <c r="F80" i="38" s="1"/>
  <c r="G35" i="38"/>
  <c r="E66" i="38"/>
  <c r="J35" i="38"/>
  <c r="J66" i="38" l="1"/>
  <c r="E80" i="38"/>
  <c r="G66" i="38"/>
  <c r="J80" i="38" l="1"/>
  <c r="G80" i="38"/>
</calcChain>
</file>

<file path=xl/sharedStrings.xml><?xml version="1.0" encoding="utf-8"?>
<sst xmlns="http://schemas.openxmlformats.org/spreadsheetml/2006/main" count="92" uniqueCount="86">
  <si>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</si>
  <si>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</si>
  <si>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</si>
  <si>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</si>
  <si>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</si>
  <si>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</si>
  <si>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</si>
  <si>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</si>
  <si>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</si>
  <si>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</si>
  <si>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</si>
  <si>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</si>
  <si>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</si>
  <si>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</si>
  <si>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</si>
  <si>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</si>
  <si>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</si>
  <si>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</si>
  <si>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</si>
  <si>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</si>
  <si>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</si>
  <si>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</si>
  <si>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</si>
  <si>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</si>
  <si>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</si>
  <si>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</si>
  <si>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</si>
  <si>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</si>
  <si>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</si>
  <si>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</si>
  <si>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</si>
  <si>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</si>
  <si>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</si>
  <si>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</si>
  <si>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</si>
  <si>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</si>
  <si>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</si>
  <si>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</si>
  <si>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</si>
  <si>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</si>
  <si>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</si>
  <si>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</si>
  <si>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</si>
  <si>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</si>
  <si>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</si>
  <si>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</si>
  <si>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</si>
  <si>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</si>
  <si>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</si>
  <si>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</si>
  <si>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</si>
  <si>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</si>
  <si>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</si>
  <si>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</si>
  <si>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</si>
  <si>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</si>
  <si>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</si>
  <si>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</si>
  <si>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</si>
  <si>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</si>
  <si>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</si>
  <si>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</si>
  <si>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</si>
  <si>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</si>
  <si>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</si>
  <si>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</si>
  <si>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</si>
  <si>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</si>
  <si>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</si>
  <si>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</si>
  <si>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</si>
  <si>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</si>
  <si>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</si>
  <si>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</si>
  <si>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</si>
  <si>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</si>
  <si>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</si>
  <si>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</si>
  <si>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 Фактичні надходження до бюджету станом  на 01.02.2020 р.</t>
  </si>
  <si>
    <t>Відхилення фактичних надходжень на звітну дату 2021 року до фактичних надходжень у 2020 році</t>
  </si>
  <si>
    <t xml:space="preserve">Затверджено розписом станом на  01.02.2021 р.                             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</si>
  <si>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</si>
  <si>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</si>
  <si>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 Фактичні надходження до бюджету станом  на 01.02.2021 р.</t>
  </si>
  <si>
    <t>Начальник відділу доходів бюджету та фінансів підприємств комунальної власності                                                    Олена ХАНДУЧКА</t>
  </si>
  <si>
    <r>
      <t xml:space="preserve">                                                                                                         01  лютого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тис.грн.</t>
    </r>
    <r>
      <rPr>
        <sz val="16"/>
        <rFont val="Times New Roman"/>
        <family val="1"/>
        <charset val="204"/>
      </rPr>
      <t xml:space="preserve">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</si>
</sst>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2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5" xfId="1" applyFont="1" applyBorder="1"/>
    <xf numFmtId="0" fontId="5" fillId="0" borderId="15" xfId="1" applyFont="1" applyBorder="1"/>
    <xf numFmtId="0" fontId="12" fillId="0" borderId="15" xfId="1" applyFont="1" applyBorder="1"/>
    <xf numFmtId="4" fontId="13" fillId="0" borderId="15" xfId="1" applyNumberFormat="1" applyFont="1" applyFill="1" applyBorder="1" applyAlignment="1">
      <alignment horizontal="right"/>
    </xf>
    <xf numFmtId="4" fontId="13" fillId="0" borderId="15" xfId="1" applyNumberFormat="1" applyFont="1" applyFill="1" applyBorder="1"/>
    <xf numFmtId="4" fontId="12" fillId="2" borderId="15" xfId="1" applyNumberFormat="1" applyFont="1" applyFill="1" applyBorder="1"/>
    <xf numFmtId="0" fontId="4" fillId="0" borderId="15" xfId="1" applyFont="1" applyFill="1" applyBorder="1"/>
    <xf numFmtId="0" fontId="4" fillId="0" borderId="15" xfId="1" applyFont="1" applyBorder="1"/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wrapText="1"/>
      <protection locked="0"/>
    </xf>
    <xf numFmtId="0" fontId="15" fillId="0" borderId="2" xfId="1" applyFont="1" applyFill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2" xfId="1" applyFont="1" applyFill="1" applyBorder="1" applyAlignment="1"/>
    <xf numFmtId="164" fontId="30" fillId="0" borderId="2" xfId="1" applyNumberFormat="1" applyFont="1" applyFill="1" applyBorder="1" applyAlignment="1" applyProtection="1">
      <alignment wrapText="1"/>
      <protection locked="0"/>
    </xf>
    <xf numFmtId="166" fontId="31" fillId="0" borderId="2" xfId="1" applyNumberFormat="1" applyFont="1" applyFill="1" applyBorder="1" applyProtection="1">
      <protection locked="0"/>
    </xf>
    <xf numFmtId="166" fontId="29" fillId="0" borderId="2" xfId="1" applyNumberFormat="1" applyFont="1" applyFill="1" applyBorder="1" applyAlignment="1" applyProtection="1">
      <protection locked="0"/>
    </xf>
    <xf numFmtId="166" fontId="29" fillId="0" borderId="2" xfId="1" applyNumberFormat="1" applyFont="1" applyFill="1" applyBorder="1" applyProtection="1">
      <protection locked="0"/>
    </xf>
    <xf numFmtId="164" fontId="30" fillId="0" borderId="2" xfId="1" applyNumberFormat="1" applyFont="1" applyFill="1" applyBorder="1" applyAlignment="1" applyProtection="1">
      <alignment horizontal="right" wrapText="1"/>
      <protection locked="0"/>
    </xf>
    <xf numFmtId="166" fontId="31" fillId="0" borderId="6" xfId="1" applyNumberFormat="1" applyFont="1" applyFill="1" applyBorder="1" applyProtection="1">
      <protection locked="0"/>
    </xf>
    <xf numFmtId="0" fontId="32" fillId="0" borderId="6" xfId="1" applyFont="1" applyFill="1" applyBorder="1" applyAlignment="1">
      <alignment horizontal="right" wrapText="1"/>
    </xf>
    <xf numFmtId="0" fontId="30" fillId="0" borderId="2" xfId="1" applyFont="1" applyFill="1" applyBorder="1" applyAlignment="1">
      <alignment wrapText="1"/>
    </xf>
    <xf numFmtId="164" fontId="30" fillId="0" borderId="2" xfId="1" applyNumberFormat="1" applyFont="1" applyFill="1" applyBorder="1" applyAlignment="1"/>
    <xf numFmtId="166" fontId="31" fillId="0" borderId="2" xfId="1" applyNumberFormat="1" applyFont="1" applyFill="1" applyBorder="1" applyAlignment="1" applyProtection="1">
      <alignment horizontal="right"/>
      <protection locked="0"/>
    </xf>
    <xf numFmtId="0" fontId="5" fillId="0" borderId="8" xfId="1" applyFont="1" applyFill="1" applyBorder="1" applyAlignment="1" applyProtection="1">
      <alignment wrapText="1"/>
      <protection locked="0"/>
    </xf>
    <xf numFmtId="164" fontId="30" fillId="0" borderId="8" xfId="1" applyNumberFormat="1" applyFont="1" applyFill="1" applyBorder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horizontal="left" vertical="top" wrapText="1"/>
      <protection locked="0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38" fillId="0" borderId="11" xfId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27" fillId="0" borderId="5" xfId="1" applyFont="1" applyFill="1" applyBorder="1" applyAlignment="1">
      <alignment horizontal="left" wrapText="1"/>
    </xf>
    <xf numFmtId="166" fontId="28" fillId="0" borderId="5" xfId="1" applyNumberFormat="1" applyFont="1" applyFill="1" applyBorder="1" applyAlignment="1">
      <alignment wrapText="1"/>
    </xf>
    <xf numFmtId="166" fontId="28" fillId="0" borderId="5" xfId="1" applyNumberFormat="1" applyFont="1" applyFill="1" applyBorder="1" applyAlignment="1">
      <alignment horizontal="right" wrapText="1"/>
    </xf>
    <xf numFmtId="165" fontId="29" fillId="0" borderId="2" xfId="1" applyNumberFormat="1" applyFont="1" applyFill="1" applyBorder="1"/>
    <xf numFmtId="165" fontId="29" fillId="0" borderId="7" xfId="1" applyNumberFormat="1" applyFont="1" applyFill="1" applyBorder="1"/>
    <xf numFmtId="0" fontId="0" fillId="0" borderId="0" xfId="0" applyFill="1"/>
    <xf numFmtId="0" fontId="5" fillId="0" borderId="2" xfId="1" applyFont="1" applyFill="1" applyBorder="1" applyAlignment="1" applyProtection="1">
      <protection locked="0"/>
    </xf>
    <xf numFmtId="166" fontId="30" fillId="0" borderId="2" xfId="1" applyNumberFormat="1" applyFont="1" applyFill="1" applyBorder="1" applyAlignment="1" applyProtection="1">
      <protection locked="0"/>
    </xf>
    <xf numFmtId="166" fontId="31" fillId="0" borderId="2" xfId="1" applyNumberFormat="1" applyFont="1" applyFill="1" applyBorder="1" applyAlignment="1">
      <alignment horizontal="right"/>
    </xf>
    <xf numFmtId="165" fontId="31" fillId="0" borderId="2" xfId="1" applyNumberFormat="1" applyFont="1" applyFill="1" applyBorder="1"/>
    <xf numFmtId="166" fontId="16" fillId="0" borderId="2" xfId="1" applyNumberFormat="1" applyFont="1" applyFill="1" applyBorder="1" applyAlignment="1" applyProtection="1">
      <alignment horizontal="right"/>
      <protection locked="0"/>
    </xf>
    <xf numFmtId="166" fontId="31" fillId="0" borderId="2" xfId="1" applyNumberFormat="1" applyFont="1" applyFill="1" applyBorder="1"/>
    <xf numFmtId="165" fontId="31" fillId="0" borderId="3" xfId="1" applyNumberFormat="1" applyFont="1" applyFill="1" applyBorder="1"/>
    <xf numFmtId="9" fontId="31" fillId="0" borderId="2" xfId="2" applyFont="1" applyFill="1" applyBorder="1"/>
    <xf numFmtId="166" fontId="16" fillId="0" borderId="2" xfId="1" applyNumberFormat="1" applyFont="1" applyFill="1" applyBorder="1" applyProtection="1">
      <protection locked="0"/>
    </xf>
    <xf numFmtId="0" fontId="5" fillId="0" borderId="8" xfId="1" applyFont="1" applyFill="1" applyBorder="1" applyAlignment="1">
      <alignment horizontal="left" wrapText="1"/>
    </xf>
    <xf numFmtId="166" fontId="30" fillId="0" borderId="8" xfId="1" applyNumberFormat="1" applyFont="1" applyFill="1" applyBorder="1" applyAlignment="1">
      <alignment wrapText="1"/>
    </xf>
    <xf numFmtId="0" fontId="11" fillId="0" borderId="9" xfId="1" applyFont="1" applyFill="1" applyBorder="1" applyAlignment="1">
      <alignment horizontal="left" wrapText="1"/>
    </xf>
    <xf numFmtId="166" fontId="29" fillId="0" borderId="2" xfId="1" applyNumberFormat="1" applyFont="1" applyFill="1" applyBorder="1" applyAlignment="1">
      <alignment horizontal="right"/>
    </xf>
    <xf numFmtId="166" fontId="29" fillId="0" borderId="2" xfId="1" applyNumberFormat="1" applyFont="1" applyFill="1" applyBorder="1"/>
    <xf numFmtId="165" fontId="29" fillId="0" borderId="3" xfId="1" applyNumberFormat="1" applyFont="1" applyFill="1" applyBorder="1"/>
    <xf numFmtId="0" fontId="5" fillId="0" borderId="9" xfId="1" applyFont="1" applyFill="1" applyBorder="1" applyAlignment="1">
      <alignment horizontal="left" wrapText="1"/>
    </xf>
    <xf numFmtId="49" fontId="5" fillId="0" borderId="9" xfId="1" applyNumberFormat="1" applyFont="1" applyFill="1" applyBorder="1" applyAlignment="1">
      <alignment horizontal="left" wrapText="1"/>
    </xf>
    <xf numFmtId="166" fontId="30" fillId="0" borderId="9" xfId="1" applyNumberFormat="1" applyFont="1" applyFill="1" applyBorder="1" applyAlignment="1">
      <alignment wrapText="1"/>
    </xf>
    <xf numFmtId="0" fontId="15" fillId="0" borderId="6" xfId="1" applyFont="1" applyFill="1" applyBorder="1" applyAlignment="1">
      <alignment horizontal="left" wrapText="1"/>
    </xf>
    <xf numFmtId="166" fontId="28" fillId="0" borderId="6" xfId="1" applyNumberFormat="1" applyFont="1" applyFill="1" applyBorder="1" applyAlignment="1"/>
    <xf numFmtId="166" fontId="28" fillId="0" borderId="6" xfId="1" applyNumberFormat="1" applyFont="1" applyFill="1" applyBorder="1" applyAlignment="1">
      <alignment horizontal="right"/>
    </xf>
    <xf numFmtId="0" fontId="5" fillId="0" borderId="2" xfId="0" applyFont="1" applyFill="1" applyBorder="1" applyAlignment="1" applyProtection="1">
      <alignment vertical="center" wrapText="1"/>
    </xf>
    <xf numFmtId="164" fontId="30" fillId="0" borderId="2" xfId="0" applyNumberFormat="1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left" wrapText="1"/>
    </xf>
    <xf numFmtId="49" fontId="25" fillId="0" borderId="2" xfId="1" applyNumberFormat="1" applyFont="1" applyFill="1" applyBorder="1" applyAlignment="1" applyProtection="1">
      <alignment horizontal="left" wrapText="1"/>
      <protection locked="0"/>
    </xf>
    <xf numFmtId="164" fontId="32" fillId="0" borderId="2" xfId="1" applyNumberFormat="1" applyFont="1" applyFill="1" applyBorder="1" applyAlignment="1" applyProtection="1">
      <alignment horizontal="right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12" xfId="0" applyNumberFormat="1" applyFont="1" applyFill="1" applyBorder="1" applyAlignment="1" applyProtection="1">
      <alignment horizontal="right" wrapText="1"/>
      <protection locked="0"/>
    </xf>
    <xf numFmtId="0" fontId="40" fillId="0" borderId="0" xfId="0" applyFont="1" applyFill="1" applyAlignment="1">
      <alignment wrapText="1"/>
    </xf>
    <xf numFmtId="164" fontId="33" fillId="0" borderId="2" xfId="0" applyNumberFormat="1" applyFont="1" applyFill="1" applyBorder="1" applyAlignment="1" applyProtection="1">
      <alignment horizontal="right" wrapText="1"/>
      <protection locked="0"/>
    </xf>
    <xf numFmtId="164" fontId="30" fillId="0" borderId="2" xfId="1" applyNumberFormat="1" applyFont="1" applyFill="1" applyBorder="1" applyAlignment="1" applyProtection="1">
      <alignment horizontal="right"/>
      <protection locked="0"/>
    </xf>
    <xf numFmtId="164" fontId="30" fillId="0" borderId="2" xfId="1" applyNumberFormat="1" applyFont="1" applyFill="1" applyBorder="1" applyAlignment="1">
      <alignment horizontal="right"/>
    </xf>
    <xf numFmtId="0" fontId="5" fillId="0" borderId="6" xfId="1" applyFont="1" applyFill="1" applyBorder="1" applyAlignment="1"/>
    <xf numFmtId="164" fontId="30" fillId="0" borderId="6" xfId="1" applyNumberFormat="1" applyFont="1" applyFill="1" applyBorder="1" applyAlignment="1">
      <alignment horizontal="right"/>
    </xf>
    <xf numFmtId="166" fontId="16" fillId="0" borderId="6" xfId="1" applyNumberFormat="1" applyFont="1" applyFill="1" applyBorder="1" applyProtection="1">
      <protection locked="0"/>
    </xf>
    <xf numFmtId="11" fontId="5" fillId="0" borderId="6" xfId="1" applyNumberFormat="1" applyFont="1" applyFill="1" applyBorder="1" applyAlignment="1">
      <alignment vertical="top" wrapText="1"/>
    </xf>
    <xf numFmtId="164" fontId="30" fillId="0" borderId="6" xfId="1" applyNumberFormat="1" applyFont="1" applyFill="1" applyBorder="1" applyAlignment="1">
      <alignment horizontal="right" wrapText="1"/>
    </xf>
    <xf numFmtId="0" fontId="34" fillId="0" borderId="6" xfId="1" applyFont="1" applyFill="1" applyBorder="1" applyAlignment="1">
      <alignment horizontal="left" wrapText="1"/>
    </xf>
    <xf numFmtId="166" fontId="41" fillId="0" borderId="6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wrapText="1"/>
    </xf>
    <xf numFmtId="0" fontId="40" fillId="0" borderId="2" xfId="0" applyFont="1" applyFill="1" applyBorder="1" applyAlignment="1">
      <alignment wrapText="1"/>
    </xf>
    <xf numFmtId="0" fontId="30" fillId="0" borderId="6" xfId="1" applyFont="1" applyFill="1" applyBorder="1" applyAlignment="1">
      <alignment wrapText="1"/>
    </xf>
    <xf numFmtId="166" fontId="29" fillId="0" borderId="2" xfId="1" applyNumberFormat="1" applyFont="1" applyFill="1" applyBorder="1" applyAlignment="1" applyProtection="1">
      <alignment horizontal="right"/>
      <protection locked="0"/>
    </xf>
    <xf numFmtId="0" fontId="4" fillId="0" borderId="22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1" applyFont="1" applyFill="1" applyBorder="1" applyAlignment="1">
      <alignment horizontal="left" wrapText="1"/>
    </xf>
    <xf numFmtId="166" fontId="30" fillId="0" borderId="2" xfId="1" applyNumberFormat="1" applyFont="1" applyFill="1" applyBorder="1" applyAlignment="1">
      <alignment horizontal="right" wrapText="1"/>
    </xf>
    <xf numFmtId="166" fontId="31" fillId="0" borderId="2" xfId="1" applyNumberFormat="1" applyFont="1" applyFill="1" applyBorder="1" applyAlignment="1" applyProtection="1">
      <protection locked="0"/>
    </xf>
    <xf numFmtId="166" fontId="16" fillId="0" borderId="2" xfId="1" applyNumberFormat="1" applyFont="1" applyFill="1" applyBorder="1" applyAlignment="1" applyProtection="1">
      <protection locked="0"/>
    </xf>
    <xf numFmtId="165" fontId="35" fillId="0" borderId="3" xfId="1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30" fillId="0" borderId="2" xfId="1" applyFont="1" applyFill="1" applyBorder="1" applyAlignment="1">
      <alignment horizontal="right" wrapText="1"/>
    </xf>
    <xf numFmtId="0" fontId="44" fillId="0" borderId="2" xfId="1" applyFont="1" applyFill="1" applyBorder="1" applyAlignment="1">
      <alignment horizontal="left" wrapText="1"/>
    </xf>
    <xf numFmtId="166" fontId="43" fillId="0" borderId="2" xfId="1" applyNumberFormat="1" applyFont="1" applyFill="1" applyBorder="1" applyAlignment="1">
      <alignment horizontal="right" wrapText="1"/>
    </xf>
    <xf numFmtId="165" fontId="28" fillId="0" borderId="3" xfId="1" applyNumberFormat="1" applyFont="1" applyFill="1" applyBorder="1" applyAlignment="1"/>
    <xf numFmtId="0" fontId="4" fillId="0" borderId="2" xfId="0" applyFont="1" applyFill="1" applyBorder="1" applyAlignment="1">
      <alignment horizontal="left" vertical="top" wrapText="1"/>
    </xf>
    <xf numFmtId="166" fontId="30" fillId="0" borderId="0" xfId="0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 vertical="top" wrapText="1"/>
    </xf>
    <xf numFmtId="11" fontId="4" fillId="0" borderId="2" xfId="1" applyNumberFormat="1" applyFont="1" applyFill="1" applyBorder="1" applyAlignment="1" applyProtection="1">
      <alignment horizontal="left" vertical="top" wrapText="1"/>
      <protection locked="0"/>
    </xf>
    <xf numFmtId="166" fontId="30" fillId="0" borderId="2" xfId="1" applyNumberFormat="1" applyFont="1" applyFill="1" applyBorder="1" applyAlignment="1" applyProtection="1">
      <alignment horizontal="right" wrapText="1"/>
      <protection locked="0"/>
    </xf>
    <xf numFmtId="0" fontId="4" fillId="0" borderId="1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11" fontId="5" fillId="0" borderId="12" xfId="1" applyNumberFormat="1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wrapText="1"/>
    </xf>
    <xf numFmtId="164" fontId="30" fillId="0" borderId="2" xfId="0" applyNumberFormat="1" applyFont="1" applyFill="1" applyBorder="1" applyAlignment="1">
      <alignment horizontal="right" wrapText="1"/>
    </xf>
    <xf numFmtId="0" fontId="18" fillId="0" borderId="2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64" fontId="30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left" wrapText="1"/>
    </xf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31" fillId="0" borderId="6" xfId="1" applyNumberFormat="1" applyFont="1" applyFill="1" applyBorder="1" applyAlignment="1" applyProtection="1">
      <protection locked="0"/>
    </xf>
    <xf numFmtId="166" fontId="31" fillId="0" borderId="6" xfId="1" applyNumberFormat="1" applyFont="1" applyFill="1" applyBorder="1"/>
    <xf numFmtId="165" fontId="31" fillId="0" borderId="19" xfId="1" applyNumberFormat="1" applyFont="1" applyFill="1" applyBorder="1"/>
    <xf numFmtId="165" fontId="31" fillId="0" borderId="6" xfId="1" applyNumberFormat="1" applyFont="1" applyFill="1" applyBorder="1"/>
    <xf numFmtId="0" fontId="17" fillId="0" borderId="10" xfId="1" applyFont="1" applyFill="1" applyBorder="1" applyAlignment="1">
      <alignment horizontal="center"/>
    </xf>
    <xf numFmtId="166" fontId="29" fillId="0" borderId="6" xfId="1" applyNumberFormat="1" applyFont="1" applyFill="1" applyBorder="1" applyProtection="1">
      <protection locked="0"/>
    </xf>
    <xf numFmtId="165" fontId="29" fillId="0" borderId="6" xfId="1" applyNumberFormat="1" applyFont="1" applyFill="1" applyBorder="1"/>
    <xf numFmtId="165" fontId="29" fillId="0" borderId="19" xfId="1" applyNumberFormat="1" applyFont="1" applyFill="1" applyBorder="1"/>
    <xf numFmtId="0" fontId="39" fillId="0" borderId="12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left" wrapText="1"/>
    </xf>
    <xf numFmtId="164" fontId="30" fillId="0" borderId="8" xfId="1" applyNumberFormat="1" applyFont="1" applyFill="1" applyBorder="1" applyAlignment="1">
      <alignment horizontal="right" wrapText="1"/>
    </xf>
    <xf numFmtId="0" fontId="26" fillId="0" borderId="8" xfId="0" applyFont="1" applyFill="1" applyBorder="1" applyAlignment="1">
      <alignment horizontal="left" vertical="top" wrapText="1"/>
    </xf>
    <xf numFmtId="0" fontId="36" fillId="0" borderId="8" xfId="0" applyFont="1" applyFill="1" applyBorder="1" applyAlignment="1">
      <alignment horizontal="right" wrapText="1"/>
    </xf>
    <xf numFmtId="0" fontId="37" fillId="0" borderId="2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right"/>
    </xf>
    <xf numFmtId="0" fontId="42" fillId="0" borderId="2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left" wrapText="1"/>
    </xf>
    <xf numFmtId="166" fontId="36" fillId="0" borderId="9" xfId="0" applyNumberFormat="1" applyFont="1" applyFill="1" applyBorder="1" applyAlignment="1">
      <alignment horizontal="right" wrapText="1"/>
    </xf>
    <xf numFmtId="166" fontId="37" fillId="0" borderId="2" xfId="0" applyNumberFormat="1" applyFont="1" applyFill="1" applyBorder="1" applyAlignment="1">
      <alignment horizontal="right"/>
    </xf>
    <xf numFmtId="166" fontId="42" fillId="0" borderId="2" xfId="0" applyNumberFormat="1" applyFont="1" applyFill="1" applyBorder="1" applyAlignment="1">
      <alignment horizontal="right"/>
    </xf>
    <xf numFmtId="0" fontId="40" fillId="0" borderId="0" xfId="0" applyFont="1" applyFill="1" applyAlignment="1">
      <alignment vertical="top" wrapText="1"/>
    </xf>
    <xf numFmtId="0" fontId="25" fillId="0" borderId="2" xfId="1" applyFont="1" applyFill="1" applyBorder="1" applyAlignment="1">
      <alignment horizontal="left" vertical="top" wrapText="1"/>
    </xf>
    <xf numFmtId="164" fontId="32" fillId="0" borderId="2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9" fillId="0" borderId="16" xfId="1" applyFont="1" applyFill="1" applyBorder="1"/>
    <xf numFmtId="0" fontId="11" fillId="0" borderId="17" xfId="1" applyFont="1" applyFill="1" applyBorder="1" applyAlignment="1">
      <alignment horizontal="left"/>
    </xf>
    <xf numFmtId="166" fontId="29" fillId="0" borderId="17" xfId="1" applyNumberFormat="1" applyFont="1" applyFill="1" applyBorder="1" applyAlignment="1">
      <alignment horizontal="right"/>
    </xf>
    <xf numFmtId="165" fontId="29" fillId="0" borderId="17" xfId="1" applyNumberFormat="1" applyFont="1" applyFill="1" applyBorder="1"/>
    <xf numFmtId="165" fontId="29" fillId="0" borderId="18" xfId="1" applyNumberFormat="1" applyFont="1" applyFill="1" applyBorder="1"/>
    <xf numFmtId="0" fontId="21" fillId="0" borderId="15" xfId="1" applyFont="1" applyBorder="1"/>
    <xf numFmtId="49" fontId="2" fillId="0" borderId="14" xfId="1" applyNumberFormat="1" applyFont="1" applyFill="1" applyBorder="1" applyAlignment="1">
      <alignment horizontal="centerContinuous" vertical="center"/>
    </xf>
    <xf numFmtId="0" fontId="24" fillId="0" borderId="14" xfId="0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21" fillId="0" borderId="14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centerContinuous" vertical="center"/>
    </xf>
    <xf numFmtId="0" fontId="23" fillId="0" borderId="14" xfId="1" applyFont="1" applyFill="1" applyBorder="1" applyAlignment="1">
      <alignment horizontal="center"/>
    </xf>
    <xf numFmtId="0" fontId="23" fillId="0" borderId="14" xfId="1" applyFont="1" applyFill="1" applyBorder="1" applyAlignment="1">
      <alignment horizontal="centerContinuous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0"/>
  <sheetViews>
    <sheetView tabSelected="1" view="pageBreakPreview" topLeftCell="A51" zoomScale="68" zoomScaleNormal="60" zoomScaleSheetLayoutView="68" workbookViewId="0">
      <selection activeCell="N16" sqref="N16"/>
    </sheetView>
  </sheetViews>
  <sheetFormatPr defaultRowHeight="15" x14ac:dyDescent="0.25"/>
  <cols>
    <col min="1" max="1" width="15.7109375" customWidth="1"/>
    <col min="2" max="2" width="96.140625" customWidth="1"/>
    <col min="3" max="3" width="16.42578125" customWidth="1"/>
    <col min="4" max="4" width="17.28515625" customWidth="1"/>
    <col min="5" max="5" width="15.42578125" customWidth="1"/>
    <col min="6" max="6" width="16" customWidth="1"/>
    <col min="7" max="7" width="14.7109375" customWidth="1"/>
    <col min="8" max="9" width="15.5703125" customWidth="1"/>
    <col min="10" max="10" width="14" customWidth="1"/>
    <col min="13" max="13" width="9.140625" customWidth="1"/>
  </cols>
  <sheetData>
    <row r="1" spans="1:10" ht="22.5" x14ac:dyDescent="0.3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0.25" x14ac:dyDescent="0.3">
      <c r="A2" s="45" t="s">
        <v>81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0.25" x14ac:dyDescent="0.3">
      <c r="A3" s="46" t="s">
        <v>85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5.45" customHeight="1" x14ac:dyDescent="0.25">
      <c r="A4" s="2"/>
      <c r="B4" s="2"/>
      <c r="C4" s="2"/>
      <c r="D4" s="2"/>
      <c r="E4" s="2"/>
      <c r="F4" s="2"/>
      <c r="G4" s="2"/>
      <c r="H4" s="2"/>
      <c r="I4" s="9"/>
      <c r="J4" s="2"/>
    </row>
    <row r="5" spans="1:10" s="55" customFormat="1" ht="58.15" customHeight="1" x14ac:dyDescent="0.25">
      <c r="A5" s="166" t="s">
        <v>38</v>
      </c>
      <c r="B5" s="167" t="s">
        <v>39</v>
      </c>
      <c r="C5" s="168" t="s">
        <v>77</v>
      </c>
      <c r="D5" s="169" t="s">
        <v>80</v>
      </c>
      <c r="E5" s="170" t="s">
        <v>83</v>
      </c>
      <c r="F5" s="169" t="s">
        <v>0</v>
      </c>
      <c r="G5" s="169"/>
      <c r="H5" s="170" t="s">
        <v>78</v>
      </c>
      <c r="I5" s="169" t="s">
        <v>79</v>
      </c>
      <c r="J5" s="169"/>
    </row>
    <row r="6" spans="1:10" s="55" customFormat="1" ht="24.6" customHeight="1" x14ac:dyDescent="0.25">
      <c r="A6" s="166"/>
      <c r="B6" s="171"/>
      <c r="C6" s="168"/>
      <c r="D6" s="169"/>
      <c r="E6" s="172"/>
      <c r="F6" s="164" t="s">
        <v>1</v>
      </c>
      <c r="G6" s="173" t="s">
        <v>2</v>
      </c>
      <c r="H6" s="172"/>
      <c r="I6" s="164" t="s">
        <v>1</v>
      </c>
      <c r="J6" s="173" t="s">
        <v>2</v>
      </c>
    </row>
    <row r="7" spans="1:10" s="55" customFormat="1" x14ac:dyDescent="0.25">
      <c r="A7" s="174">
        <v>1</v>
      </c>
      <c r="B7" s="174">
        <v>2</v>
      </c>
      <c r="C7" s="165">
        <v>3</v>
      </c>
      <c r="D7" s="174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</row>
    <row r="8" spans="1:10" s="55" customFormat="1" ht="27" customHeight="1" x14ac:dyDescent="0.3">
      <c r="A8" s="49">
        <v>100000</v>
      </c>
      <c r="B8" s="50" t="s">
        <v>3</v>
      </c>
      <c r="C8" s="51">
        <f>SUM(C9:C12,C13)</f>
        <v>567361.6</v>
      </c>
      <c r="D8" s="52">
        <f>SUM(D9:D12,D13)</f>
        <v>54539.3</v>
      </c>
      <c r="E8" s="52">
        <f>SUM(E9:E12,E13)</f>
        <v>64672.4</v>
      </c>
      <c r="F8" s="52">
        <f>SUM(F9:F12,F13)</f>
        <v>10133.1</v>
      </c>
      <c r="G8" s="53">
        <f>SUM(E8/D8)</f>
        <v>1.1857944638086664</v>
      </c>
      <c r="H8" s="52">
        <f>SUM(H9:H12,H13)</f>
        <v>53430.3</v>
      </c>
      <c r="I8" s="52">
        <f>SUM(I9:I13)</f>
        <v>11242.099999999999</v>
      </c>
      <c r="J8" s="54">
        <f>SUM(E8/H8)*100%</f>
        <v>1.2104068290838719</v>
      </c>
    </row>
    <row r="9" spans="1:10" s="55" customFormat="1" ht="21" customHeight="1" x14ac:dyDescent="0.3">
      <c r="A9" s="23">
        <v>110100</v>
      </c>
      <c r="B9" s="56" t="s">
        <v>4</v>
      </c>
      <c r="C9" s="57">
        <v>491611.1</v>
      </c>
      <c r="D9" s="33">
        <v>47775</v>
      </c>
      <c r="E9" s="41">
        <v>57230</v>
      </c>
      <c r="F9" s="58">
        <f>SUM(E9-D9)</f>
        <v>9455</v>
      </c>
      <c r="G9" s="59">
        <f>SUM(E9/D9)</f>
        <v>1.1979068550497123</v>
      </c>
      <c r="H9" s="60">
        <v>46893.4</v>
      </c>
      <c r="I9" s="61">
        <f>SUM(E9-H9)</f>
        <v>10336.599999999999</v>
      </c>
      <c r="J9" s="62">
        <f>SUM(E9/H9)*100%</f>
        <v>1.2204276081495478</v>
      </c>
    </row>
    <row r="10" spans="1:10" s="55" customFormat="1" ht="23.25" customHeight="1" x14ac:dyDescent="0.3">
      <c r="A10" s="23">
        <v>110200</v>
      </c>
      <c r="B10" s="27" t="s">
        <v>5</v>
      </c>
      <c r="C10" s="32">
        <v>240</v>
      </c>
      <c r="D10" s="41"/>
      <c r="E10" s="33"/>
      <c r="F10" s="58">
        <f t="shared" ref="F10:F12" si="0">SUM(E10-D10)</f>
        <v>0</v>
      </c>
      <c r="G10" s="63" t="e">
        <f t="shared" ref="G10:G12" si="1">SUM(E10/D10)</f>
        <v>#DIV/0!</v>
      </c>
      <c r="H10" s="64"/>
      <c r="I10" s="61">
        <f t="shared" ref="I10:I19" si="2">SUM(E10-H10)</f>
        <v>0</v>
      </c>
      <c r="J10" s="62" t="e">
        <f t="shared" ref="J10:J31" si="3">SUM(E10/H10)*100%</f>
        <v>#DIV/0!</v>
      </c>
    </row>
    <row r="11" spans="1:10" s="55" customFormat="1" ht="23.25" customHeight="1" x14ac:dyDescent="0.3">
      <c r="A11" s="23">
        <v>130000</v>
      </c>
      <c r="B11" s="42" t="s">
        <v>64</v>
      </c>
      <c r="C11" s="43">
        <v>1100</v>
      </c>
      <c r="D11" s="41"/>
      <c r="E11" s="33">
        <v>12.3</v>
      </c>
      <c r="F11" s="58">
        <f t="shared" si="0"/>
        <v>12.3</v>
      </c>
      <c r="G11" s="59" t="e">
        <f t="shared" si="1"/>
        <v>#DIV/0!</v>
      </c>
      <c r="H11" s="64"/>
      <c r="I11" s="61">
        <f t="shared" si="2"/>
        <v>12.3</v>
      </c>
      <c r="J11" s="62" t="e">
        <f t="shared" si="3"/>
        <v>#DIV/0!</v>
      </c>
    </row>
    <row r="12" spans="1:10" s="55" customFormat="1" ht="22.5" customHeight="1" x14ac:dyDescent="0.3">
      <c r="A12" s="23">
        <v>140400</v>
      </c>
      <c r="B12" s="65" t="s">
        <v>62</v>
      </c>
      <c r="C12" s="66">
        <v>7850</v>
      </c>
      <c r="D12" s="33">
        <v>640</v>
      </c>
      <c r="E12" s="33">
        <v>667.2</v>
      </c>
      <c r="F12" s="58">
        <f t="shared" si="0"/>
        <v>27.200000000000045</v>
      </c>
      <c r="G12" s="59">
        <f t="shared" si="1"/>
        <v>1.0425</v>
      </c>
      <c r="H12" s="64">
        <v>606.1</v>
      </c>
      <c r="I12" s="61">
        <f t="shared" si="2"/>
        <v>61.100000000000023</v>
      </c>
      <c r="J12" s="62">
        <f t="shared" si="3"/>
        <v>1.1008084474509157</v>
      </c>
    </row>
    <row r="13" spans="1:10" s="55" customFormat="1" ht="24.75" customHeight="1" x14ac:dyDescent="0.3">
      <c r="A13" s="24">
        <v>180000</v>
      </c>
      <c r="B13" s="67" t="s">
        <v>6</v>
      </c>
      <c r="C13" s="34">
        <f>SUM(C18:C19,C14)</f>
        <v>66560.5</v>
      </c>
      <c r="D13" s="35">
        <f>SUM(D18:D19,D14)</f>
        <v>6124.3</v>
      </c>
      <c r="E13" s="35">
        <f t="shared" ref="E13" si="4">SUM(E18:E19,E14)</f>
        <v>6762.9</v>
      </c>
      <c r="F13" s="68">
        <f>SUM(F18:F19,F14)</f>
        <v>638.59999999999991</v>
      </c>
      <c r="G13" s="53">
        <f t="shared" ref="G13:G19" si="5">SUM(E13/D13)</f>
        <v>1.1042731414202438</v>
      </c>
      <c r="H13" s="35">
        <f t="shared" ref="H13" si="6">SUM(H18:H19,H14)</f>
        <v>5930.8</v>
      </c>
      <c r="I13" s="69">
        <f t="shared" si="2"/>
        <v>832.09999999999945</v>
      </c>
      <c r="J13" s="70">
        <f t="shared" si="3"/>
        <v>1.1403014770351385</v>
      </c>
    </row>
    <row r="14" spans="1:10" s="55" customFormat="1" ht="20.25" x14ac:dyDescent="0.3">
      <c r="A14" s="24">
        <v>180100</v>
      </c>
      <c r="B14" s="71" t="s">
        <v>7</v>
      </c>
      <c r="C14" s="34">
        <f t="shared" ref="C14:E14" si="7">SUM(C15:C17)</f>
        <v>45075</v>
      </c>
      <c r="D14" s="35">
        <f t="shared" si="7"/>
        <v>4629.3</v>
      </c>
      <c r="E14" s="35">
        <f t="shared" si="7"/>
        <v>4873.7</v>
      </c>
      <c r="F14" s="68">
        <f>SUM(F15:F17)</f>
        <v>244.39999999999986</v>
      </c>
      <c r="G14" s="53">
        <f t="shared" si="5"/>
        <v>1.0527941589441168</v>
      </c>
      <c r="H14" s="35">
        <f t="shared" ref="H14" si="8">SUM(H15:H17)</f>
        <v>4499.5</v>
      </c>
      <c r="I14" s="69">
        <f t="shared" si="2"/>
        <v>374.19999999999982</v>
      </c>
      <c r="J14" s="70">
        <f t="shared" si="3"/>
        <v>1.0831647960884543</v>
      </c>
    </row>
    <row r="15" spans="1:10" s="55" customFormat="1" ht="22.5" customHeight="1" x14ac:dyDescent="0.3">
      <c r="A15" s="23"/>
      <c r="B15" s="72" t="s">
        <v>8</v>
      </c>
      <c r="C15" s="73">
        <v>8650</v>
      </c>
      <c r="D15" s="33">
        <v>1603</v>
      </c>
      <c r="E15" s="33">
        <v>1709.3</v>
      </c>
      <c r="F15" s="58">
        <f t="shared" ref="F15:F19" si="9">SUM(E15-D15)</f>
        <v>106.29999999999995</v>
      </c>
      <c r="G15" s="59">
        <f t="shared" si="5"/>
        <v>1.0663131628197131</v>
      </c>
      <c r="H15" s="64">
        <v>1373.5</v>
      </c>
      <c r="I15" s="61">
        <f t="shared" si="2"/>
        <v>335.79999999999995</v>
      </c>
      <c r="J15" s="62">
        <f t="shared" si="3"/>
        <v>1.2444848926101202</v>
      </c>
    </row>
    <row r="16" spans="1:10" s="55" customFormat="1" ht="23.25" customHeight="1" x14ac:dyDescent="0.3">
      <c r="A16" s="23"/>
      <c r="B16" s="72" t="s">
        <v>9</v>
      </c>
      <c r="C16" s="73">
        <v>36400</v>
      </c>
      <c r="D16" s="33">
        <v>3026.3</v>
      </c>
      <c r="E16" s="33">
        <v>3164.4</v>
      </c>
      <c r="F16" s="58">
        <f t="shared" si="9"/>
        <v>138.09999999999991</v>
      </c>
      <c r="G16" s="59">
        <f t="shared" si="5"/>
        <v>1.0456332815649472</v>
      </c>
      <c r="H16" s="64">
        <v>3126</v>
      </c>
      <c r="I16" s="61">
        <f t="shared" si="2"/>
        <v>38.400000000000091</v>
      </c>
      <c r="J16" s="62">
        <f t="shared" si="3"/>
        <v>1.0122840690978887</v>
      </c>
    </row>
    <row r="17" spans="1:10" s="55" customFormat="1" ht="23.25" customHeight="1" x14ac:dyDescent="0.3">
      <c r="A17" s="23"/>
      <c r="B17" s="72" t="s">
        <v>10</v>
      </c>
      <c r="C17" s="73">
        <v>25</v>
      </c>
      <c r="D17" s="33"/>
      <c r="E17" s="33"/>
      <c r="F17" s="58">
        <f t="shared" si="9"/>
        <v>0</v>
      </c>
      <c r="G17" s="59" t="e">
        <f t="shared" si="5"/>
        <v>#DIV/0!</v>
      </c>
      <c r="H17" s="64"/>
      <c r="I17" s="61">
        <f t="shared" si="2"/>
        <v>0</v>
      </c>
      <c r="J17" s="62" t="e">
        <f t="shared" si="3"/>
        <v>#DIV/0!</v>
      </c>
    </row>
    <row r="18" spans="1:10" s="55" customFormat="1" ht="23.25" customHeight="1" x14ac:dyDescent="0.3">
      <c r="A18" s="23">
        <v>180300</v>
      </c>
      <c r="B18" s="72" t="s">
        <v>11</v>
      </c>
      <c r="C18" s="73">
        <v>60</v>
      </c>
      <c r="D18" s="33"/>
      <c r="E18" s="33"/>
      <c r="F18" s="58">
        <f t="shared" si="9"/>
        <v>0</v>
      </c>
      <c r="G18" s="59" t="e">
        <f t="shared" si="5"/>
        <v>#DIV/0!</v>
      </c>
      <c r="H18" s="64"/>
      <c r="I18" s="61">
        <f t="shared" si="2"/>
        <v>0</v>
      </c>
      <c r="J18" s="62" t="e">
        <f t="shared" si="3"/>
        <v>#DIV/0!</v>
      </c>
    </row>
    <row r="19" spans="1:10" s="55" customFormat="1" ht="22.5" customHeight="1" x14ac:dyDescent="0.3">
      <c r="A19" s="23">
        <v>180500</v>
      </c>
      <c r="B19" s="72" t="s">
        <v>12</v>
      </c>
      <c r="C19" s="73">
        <v>21425.5</v>
      </c>
      <c r="D19" s="33">
        <v>1495</v>
      </c>
      <c r="E19" s="33">
        <v>1889.2</v>
      </c>
      <c r="F19" s="58">
        <f t="shared" si="9"/>
        <v>394.20000000000005</v>
      </c>
      <c r="G19" s="59">
        <f t="shared" si="5"/>
        <v>1.2636789297658864</v>
      </c>
      <c r="H19" s="64">
        <v>1431.3</v>
      </c>
      <c r="I19" s="61">
        <f t="shared" si="2"/>
        <v>457.90000000000009</v>
      </c>
      <c r="J19" s="62">
        <f t="shared" si="3"/>
        <v>1.319918954796339</v>
      </c>
    </row>
    <row r="20" spans="1:10" s="55" customFormat="1" ht="20.25" x14ac:dyDescent="0.3">
      <c r="A20" s="26">
        <v>200000</v>
      </c>
      <c r="B20" s="74" t="s">
        <v>14</v>
      </c>
      <c r="C20" s="75">
        <f>SUM(C21:C31)</f>
        <v>1711</v>
      </c>
      <c r="D20" s="76">
        <f>SUM(D21:D31)</f>
        <v>107.4</v>
      </c>
      <c r="E20" s="76">
        <f>SUM(E21:E31)</f>
        <v>259.5</v>
      </c>
      <c r="F20" s="76">
        <f>SUM(F21:F31)</f>
        <v>152.09999999999997</v>
      </c>
      <c r="G20" s="53">
        <f>SUM(E20/D20)</f>
        <v>2.4162011173184355</v>
      </c>
      <c r="H20" s="76">
        <f>SUM(H21:H31)</f>
        <v>217.6</v>
      </c>
      <c r="I20" s="76">
        <f>SUM(I21:I31)</f>
        <v>41.899999999999984</v>
      </c>
      <c r="J20" s="70">
        <f>SUM(E20/H20)*100%</f>
        <v>1.1925551470588236</v>
      </c>
    </row>
    <row r="21" spans="1:10" s="55" customFormat="1" ht="39" customHeight="1" x14ac:dyDescent="0.3">
      <c r="A21" s="23">
        <v>210103</v>
      </c>
      <c r="B21" s="44" t="s">
        <v>56</v>
      </c>
      <c r="C21" s="36">
        <v>150</v>
      </c>
      <c r="D21" s="33"/>
      <c r="E21" s="33"/>
      <c r="F21" s="58">
        <f t="shared" ref="F21:F29" si="10">SUM(E21-D21)</f>
        <v>0</v>
      </c>
      <c r="G21" s="59" t="e">
        <f t="shared" ref="G21:G29" si="11">SUM(E21/D21)</f>
        <v>#DIV/0!</v>
      </c>
      <c r="H21" s="64"/>
      <c r="I21" s="61">
        <f t="shared" ref="I21:I35" si="12">SUM(E21-H21)</f>
        <v>0</v>
      </c>
      <c r="J21" s="62" t="e">
        <f t="shared" si="3"/>
        <v>#DIV/0!</v>
      </c>
    </row>
    <row r="22" spans="1:10" s="55" customFormat="1" ht="24.75" customHeight="1" x14ac:dyDescent="0.3">
      <c r="A22" s="23">
        <v>210811</v>
      </c>
      <c r="B22" s="27" t="s">
        <v>16</v>
      </c>
      <c r="C22" s="36">
        <v>220</v>
      </c>
      <c r="D22" s="33">
        <v>5</v>
      </c>
      <c r="E22" s="33">
        <v>32.799999999999997</v>
      </c>
      <c r="F22" s="58">
        <f t="shared" si="10"/>
        <v>27.799999999999997</v>
      </c>
      <c r="G22" s="59">
        <f t="shared" si="11"/>
        <v>6.56</v>
      </c>
      <c r="H22" s="64">
        <v>5.7</v>
      </c>
      <c r="I22" s="61">
        <f t="shared" si="12"/>
        <v>27.099999999999998</v>
      </c>
      <c r="J22" s="62">
        <f>SUM(E22/H22)*100%</f>
        <v>5.7543859649122799</v>
      </c>
    </row>
    <row r="23" spans="1:10" s="55" customFormat="1" ht="54" customHeight="1" x14ac:dyDescent="0.3">
      <c r="A23" s="25">
        <v>210815</v>
      </c>
      <c r="B23" s="77" t="s">
        <v>33</v>
      </c>
      <c r="C23" s="78">
        <v>25</v>
      </c>
      <c r="D23" s="33"/>
      <c r="E23" s="33"/>
      <c r="F23" s="58">
        <f t="shared" ref="F23" si="13">SUM(E23-D23)</f>
        <v>0</v>
      </c>
      <c r="G23" s="59" t="e">
        <f t="shared" si="11"/>
        <v>#DIV/0!</v>
      </c>
      <c r="H23" s="64"/>
      <c r="I23" s="61">
        <f t="shared" si="12"/>
        <v>0</v>
      </c>
      <c r="J23" s="62" t="e">
        <f>SUM(E23/H23)*100%</f>
        <v>#DIV/0!</v>
      </c>
    </row>
    <row r="24" spans="1:10" s="55" customFormat="1" ht="38.25" customHeight="1" x14ac:dyDescent="0.3">
      <c r="A24" s="26">
        <v>220103</v>
      </c>
      <c r="B24" s="79" t="s">
        <v>34</v>
      </c>
      <c r="C24" s="78">
        <v>11</v>
      </c>
      <c r="D24" s="33">
        <v>0.9</v>
      </c>
      <c r="E24" s="33">
        <v>3.2</v>
      </c>
      <c r="F24" s="58">
        <f t="shared" si="10"/>
        <v>2.3000000000000003</v>
      </c>
      <c r="G24" s="59">
        <f t="shared" si="11"/>
        <v>3.5555555555555558</v>
      </c>
      <c r="H24" s="64">
        <v>2.9</v>
      </c>
      <c r="I24" s="61">
        <f t="shared" si="12"/>
        <v>0.30000000000000027</v>
      </c>
      <c r="J24" s="62">
        <f>SUM(E24/H24)*100%</f>
        <v>1.103448275862069</v>
      </c>
    </row>
    <row r="25" spans="1:10" s="55" customFormat="1" ht="25.5" customHeight="1" x14ac:dyDescent="0.3">
      <c r="A25" s="23">
        <v>220125</v>
      </c>
      <c r="B25" s="80" t="s">
        <v>57</v>
      </c>
      <c r="C25" s="81">
        <v>1015</v>
      </c>
      <c r="D25" s="33">
        <v>84.5</v>
      </c>
      <c r="E25" s="33">
        <v>67.599999999999994</v>
      </c>
      <c r="F25" s="58">
        <f t="shared" si="10"/>
        <v>-16.900000000000006</v>
      </c>
      <c r="G25" s="59">
        <f t="shared" si="11"/>
        <v>0.79999999999999993</v>
      </c>
      <c r="H25" s="64">
        <v>141.9</v>
      </c>
      <c r="I25" s="61">
        <f t="shared" si="12"/>
        <v>-74.300000000000011</v>
      </c>
      <c r="J25" s="62">
        <f t="shared" si="3"/>
        <v>0.47639182522903445</v>
      </c>
    </row>
    <row r="26" spans="1:10" s="55" customFormat="1" ht="39.75" customHeight="1" x14ac:dyDescent="0.3">
      <c r="A26" s="23">
        <v>220126</v>
      </c>
      <c r="B26" s="82" t="s">
        <v>31</v>
      </c>
      <c r="C26" s="83">
        <v>130</v>
      </c>
      <c r="D26" s="33">
        <v>5</v>
      </c>
      <c r="E26" s="33">
        <v>16.899999999999999</v>
      </c>
      <c r="F26" s="58">
        <f t="shared" si="10"/>
        <v>11.899999999999999</v>
      </c>
      <c r="G26" s="59">
        <f t="shared" si="11"/>
        <v>3.38</v>
      </c>
      <c r="H26" s="64">
        <v>17.899999999999999</v>
      </c>
      <c r="I26" s="61">
        <f t="shared" si="12"/>
        <v>-1</v>
      </c>
      <c r="J26" s="62">
        <f t="shared" si="3"/>
        <v>0.94413407821229045</v>
      </c>
    </row>
    <row r="27" spans="1:10" s="55" customFormat="1" ht="40.9" customHeight="1" x14ac:dyDescent="0.3">
      <c r="A27" s="23">
        <v>220804</v>
      </c>
      <c r="B27" s="84" t="s">
        <v>60</v>
      </c>
      <c r="C27" s="85">
        <v>48.5</v>
      </c>
      <c r="D27" s="33">
        <v>4</v>
      </c>
      <c r="E27" s="33">
        <v>2.8</v>
      </c>
      <c r="F27" s="58">
        <f t="shared" si="10"/>
        <v>-1.2000000000000002</v>
      </c>
      <c r="G27" s="59">
        <f t="shared" si="11"/>
        <v>0.7</v>
      </c>
      <c r="H27" s="64">
        <v>2.7</v>
      </c>
      <c r="I27" s="61">
        <f t="shared" si="12"/>
        <v>9.9999999999999645E-2</v>
      </c>
      <c r="J27" s="62">
        <f t="shared" si="3"/>
        <v>1.037037037037037</v>
      </c>
    </row>
    <row r="28" spans="1:10" s="55" customFormat="1" ht="23.45" customHeight="1" x14ac:dyDescent="0.3">
      <c r="A28" s="23">
        <v>220900</v>
      </c>
      <c r="B28" s="56" t="s">
        <v>17</v>
      </c>
      <c r="C28" s="86">
        <v>11.5</v>
      </c>
      <c r="D28" s="33">
        <v>0.5</v>
      </c>
      <c r="E28" s="33">
        <v>2.5</v>
      </c>
      <c r="F28" s="58">
        <f t="shared" si="10"/>
        <v>2</v>
      </c>
      <c r="G28" s="59">
        <f t="shared" si="11"/>
        <v>5</v>
      </c>
      <c r="H28" s="64">
        <v>0.9</v>
      </c>
      <c r="I28" s="61">
        <f t="shared" si="12"/>
        <v>1.6</v>
      </c>
      <c r="J28" s="62">
        <f t="shared" si="3"/>
        <v>2.7777777777777777</v>
      </c>
    </row>
    <row r="29" spans="1:10" s="55" customFormat="1" ht="20.25" x14ac:dyDescent="0.3">
      <c r="A29" s="23">
        <v>240603</v>
      </c>
      <c r="B29" s="31" t="s">
        <v>15</v>
      </c>
      <c r="C29" s="87">
        <v>100</v>
      </c>
      <c r="D29" s="33">
        <v>7.5</v>
      </c>
      <c r="E29" s="33">
        <v>133.69999999999999</v>
      </c>
      <c r="F29" s="58">
        <f t="shared" si="10"/>
        <v>126.19999999999999</v>
      </c>
      <c r="G29" s="59">
        <f t="shared" si="11"/>
        <v>17.826666666666664</v>
      </c>
      <c r="H29" s="64">
        <v>45.6</v>
      </c>
      <c r="I29" s="61">
        <f t="shared" si="12"/>
        <v>88.1</v>
      </c>
      <c r="J29" s="62">
        <f t="shared" si="3"/>
        <v>2.932017543859649</v>
      </c>
    </row>
    <row r="30" spans="1:10" s="55" customFormat="1" ht="20.25" hidden="1" customHeight="1" x14ac:dyDescent="0.3">
      <c r="A30" s="26">
        <v>240606</v>
      </c>
      <c r="B30" s="88" t="s">
        <v>76</v>
      </c>
      <c r="C30" s="89"/>
      <c r="D30" s="37"/>
      <c r="E30" s="37"/>
      <c r="F30" s="58">
        <f t="shared" ref="F30" si="14">SUM(E30-D30)</f>
        <v>0</v>
      </c>
      <c r="G30" s="59" t="e">
        <f t="shared" ref="G30" si="15">SUM(E30/D30)</f>
        <v>#DIV/0!</v>
      </c>
      <c r="H30" s="90"/>
      <c r="I30" s="61">
        <f t="shared" ref="I30" si="16">SUM(E30-H30)</f>
        <v>0</v>
      </c>
      <c r="J30" s="62" t="e">
        <f t="shared" ref="J30" si="17">SUM(E30/H30)*100%</f>
        <v>#DIV/0!</v>
      </c>
    </row>
    <row r="31" spans="1:10" s="55" customFormat="1" ht="38.25" hidden="1" customHeight="1" x14ac:dyDescent="0.3">
      <c r="A31" s="26">
        <v>240622</v>
      </c>
      <c r="B31" s="91" t="s">
        <v>40</v>
      </c>
      <c r="C31" s="92"/>
      <c r="D31" s="37"/>
      <c r="E31" s="37"/>
      <c r="F31" s="58"/>
      <c r="G31" s="59"/>
      <c r="H31" s="90"/>
      <c r="I31" s="61">
        <f t="shared" si="12"/>
        <v>0</v>
      </c>
      <c r="J31" s="62" t="e">
        <f t="shared" si="3"/>
        <v>#DIV/0!</v>
      </c>
    </row>
    <row r="32" spans="1:10" s="55" customFormat="1" ht="20.25" hidden="1" customHeight="1" x14ac:dyDescent="0.3">
      <c r="A32" s="26">
        <v>300000</v>
      </c>
      <c r="B32" s="74" t="s">
        <v>18</v>
      </c>
      <c r="C32" s="93"/>
      <c r="D32" s="76">
        <f>SUM(D34)</f>
        <v>0</v>
      </c>
      <c r="E32" s="76">
        <f>SUM(E34,E33)</f>
        <v>0</v>
      </c>
      <c r="F32" s="76">
        <f>SUM(E32-D32)</f>
        <v>0</v>
      </c>
      <c r="G32" s="53" t="e">
        <f>SUM(E32/D32)</f>
        <v>#DIV/0!</v>
      </c>
      <c r="H32" s="94">
        <f>SUM(H34,H33)</f>
        <v>0</v>
      </c>
      <c r="I32" s="76">
        <f>SUM(E32-H32)</f>
        <v>0</v>
      </c>
      <c r="J32" s="70" t="e">
        <f>SUM(E32/H32)*100%</f>
        <v>#DIV/0!</v>
      </c>
    </row>
    <row r="33" spans="1:10" s="55" customFormat="1" ht="1.9" hidden="1" customHeight="1" x14ac:dyDescent="0.3">
      <c r="A33" s="23">
        <v>310102</v>
      </c>
      <c r="B33" s="95" t="s">
        <v>19</v>
      </c>
      <c r="C33" s="39"/>
      <c r="D33" s="41"/>
      <c r="E33" s="33"/>
      <c r="F33" s="58">
        <v>0</v>
      </c>
      <c r="G33" s="59"/>
      <c r="H33" s="33"/>
      <c r="I33" s="61">
        <f t="shared" si="12"/>
        <v>0</v>
      </c>
      <c r="J33" s="62"/>
    </row>
    <row r="34" spans="1:10" s="55" customFormat="1" ht="21" hidden="1" customHeight="1" x14ac:dyDescent="0.3">
      <c r="A34" s="23">
        <v>310200</v>
      </c>
      <c r="B34" s="96" t="s">
        <v>58</v>
      </c>
      <c r="C34" s="97"/>
      <c r="D34" s="41"/>
      <c r="E34" s="33"/>
      <c r="F34" s="58">
        <f t="shared" ref="F34:F35" si="18">SUM(E34-D34)</f>
        <v>0</v>
      </c>
      <c r="G34" s="59" t="e">
        <f t="shared" ref="G34" si="19">SUM(E34/D34)</f>
        <v>#DIV/0!</v>
      </c>
      <c r="H34" s="33"/>
      <c r="I34" s="61">
        <f t="shared" si="12"/>
        <v>0</v>
      </c>
      <c r="J34" s="62" t="e">
        <f t="shared" ref="J34" si="20">SUM(E34/H34)*100%</f>
        <v>#DIV/0!</v>
      </c>
    </row>
    <row r="35" spans="1:10" s="55" customFormat="1" ht="24.75" customHeight="1" x14ac:dyDescent="0.3">
      <c r="A35" s="23"/>
      <c r="B35" s="74" t="s">
        <v>20</v>
      </c>
      <c r="C35" s="35">
        <f>SUM(C8,C20,C32)</f>
        <v>569072.6</v>
      </c>
      <c r="D35" s="35">
        <f>SUM(D8,D20,D32)</f>
        <v>54646.700000000004</v>
      </c>
      <c r="E35" s="35">
        <f>SUM(E8,E20,E32)</f>
        <v>64931.9</v>
      </c>
      <c r="F35" s="35">
        <f t="shared" si="18"/>
        <v>10285.199999999997</v>
      </c>
      <c r="G35" s="53">
        <f>SUM(E35/D35)</f>
        <v>1.1882126459603233</v>
      </c>
      <c r="H35" s="35">
        <f>SUM(H8,H20,H32)</f>
        <v>53647.9</v>
      </c>
      <c r="I35" s="35">
        <f t="shared" si="12"/>
        <v>11284</v>
      </c>
      <c r="J35" s="70">
        <f t="shared" ref="J35:J64" si="21">SUM(E35/H35)*100%</f>
        <v>1.2103344212914204</v>
      </c>
    </row>
    <row r="36" spans="1:10" s="55" customFormat="1" ht="20.25" x14ac:dyDescent="0.3">
      <c r="A36" s="24">
        <v>400000</v>
      </c>
      <c r="B36" s="28" t="s">
        <v>21</v>
      </c>
      <c r="C36" s="98">
        <f>SUM(C37,C45,C43)</f>
        <v>147776.6</v>
      </c>
      <c r="D36" s="98">
        <f>SUM(D37,D45,D43)</f>
        <v>9278.5</v>
      </c>
      <c r="E36" s="98">
        <f>SUM(E37,E45,E43)</f>
        <v>9560.1</v>
      </c>
      <c r="F36" s="68">
        <f t="shared" ref="F36:F61" si="22">SUM(E36-D36)</f>
        <v>281.60000000000036</v>
      </c>
      <c r="G36" s="53">
        <f t="shared" ref="G36:G61" si="23">SUM(E36/D36)</f>
        <v>1.0303497332542977</v>
      </c>
      <c r="H36" s="98">
        <f>SUM(H37,H45,H43)</f>
        <v>8327.6</v>
      </c>
      <c r="I36" s="98">
        <f>SUM(I37,I45,I43)</f>
        <v>1232.5</v>
      </c>
      <c r="J36" s="70">
        <f t="shared" si="21"/>
        <v>1.148001825255776</v>
      </c>
    </row>
    <row r="37" spans="1:10" s="55" customFormat="1" ht="20.25" x14ac:dyDescent="0.3">
      <c r="A37" s="24">
        <v>410300</v>
      </c>
      <c r="B37" s="28" t="s">
        <v>42</v>
      </c>
      <c r="C37" s="98">
        <f>SUM(C38:C42)</f>
        <v>145174</v>
      </c>
      <c r="D37" s="98">
        <f>SUM(D38:D42)</f>
        <v>9061.6</v>
      </c>
      <c r="E37" s="98">
        <f>SUM(E38:E42)</f>
        <v>9061.6</v>
      </c>
      <c r="F37" s="68">
        <f t="shared" si="22"/>
        <v>0</v>
      </c>
      <c r="G37" s="53">
        <f t="shared" si="23"/>
        <v>1</v>
      </c>
      <c r="H37" s="98">
        <f>SUM(H38:H42)</f>
        <v>7807.6</v>
      </c>
      <c r="I37" s="69">
        <f t="shared" ref="I37:I65" si="24">SUM(E37-H37)</f>
        <v>1254</v>
      </c>
      <c r="J37" s="70">
        <f t="shared" si="21"/>
        <v>1.1606127363082126</v>
      </c>
    </row>
    <row r="38" spans="1:10" s="55" customFormat="1" ht="35.25" hidden="1" customHeight="1" x14ac:dyDescent="0.3">
      <c r="A38" s="23">
        <v>410304</v>
      </c>
      <c r="B38" s="99" t="s">
        <v>67</v>
      </c>
      <c r="C38" s="98"/>
      <c r="D38" s="41"/>
      <c r="E38" s="41"/>
      <c r="F38" s="58"/>
      <c r="G38" s="59"/>
      <c r="H38" s="41"/>
      <c r="I38" s="61">
        <f t="shared" si="24"/>
        <v>0</v>
      </c>
      <c r="J38" s="70"/>
    </row>
    <row r="39" spans="1:10" s="55" customFormat="1" ht="33" hidden="1" customHeight="1" x14ac:dyDescent="0.3">
      <c r="A39" s="23">
        <v>410332</v>
      </c>
      <c r="B39" s="100" t="s">
        <v>65</v>
      </c>
      <c r="C39" s="98"/>
      <c r="D39" s="41"/>
      <c r="E39" s="41"/>
      <c r="F39" s="58"/>
      <c r="G39" s="59"/>
      <c r="H39" s="41"/>
      <c r="I39" s="61">
        <f t="shared" si="24"/>
        <v>0</v>
      </c>
      <c r="J39" s="70"/>
    </row>
    <row r="40" spans="1:10" s="55" customFormat="1" ht="23.25" customHeight="1" x14ac:dyDescent="0.3">
      <c r="A40" s="23">
        <v>410339</v>
      </c>
      <c r="B40" s="101" t="s">
        <v>22</v>
      </c>
      <c r="C40" s="102">
        <v>145174</v>
      </c>
      <c r="D40" s="41">
        <v>9061.6</v>
      </c>
      <c r="E40" s="103">
        <v>9061.6</v>
      </c>
      <c r="F40" s="58">
        <f t="shared" si="22"/>
        <v>0</v>
      </c>
      <c r="G40" s="59">
        <f t="shared" si="23"/>
        <v>1</v>
      </c>
      <c r="H40" s="104">
        <v>5067.2</v>
      </c>
      <c r="I40" s="61">
        <f t="shared" si="24"/>
        <v>3994.4000000000005</v>
      </c>
      <c r="J40" s="105">
        <f t="shared" si="21"/>
        <v>1.788285443637512</v>
      </c>
    </row>
    <row r="41" spans="1:10" s="55" customFormat="1" ht="20.25" x14ac:dyDescent="0.3">
      <c r="A41" s="23">
        <v>410342</v>
      </c>
      <c r="B41" s="101" t="s">
        <v>23</v>
      </c>
      <c r="C41" s="102"/>
      <c r="D41" s="41"/>
      <c r="E41" s="103"/>
      <c r="F41" s="58">
        <f t="shared" si="22"/>
        <v>0</v>
      </c>
      <c r="G41" s="59" t="e">
        <f t="shared" si="23"/>
        <v>#DIV/0!</v>
      </c>
      <c r="H41" s="104">
        <v>2740.4</v>
      </c>
      <c r="I41" s="61">
        <f t="shared" si="24"/>
        <v>-2740.4</v>
      </c>
      <c r="J41" s="105">
        <f t="shared" si="21"/>
        <v>0</v>
      </c>
    </row>
    <row r="42" spans="1:10" s="55" customFormat="1" ht="37.5" hidden="1" customHeight="1" x14ac:dyDescent="0.3">
      <c r="A42" s="23">
        <v>410345</v>
      </c>
      <c r="B42" s="106" t="s">
        <v>55</v>
      </c>
      <c r="C42" s="107"/>
      <c r="D42" s="41"/>
      <c r="E42" s="103"/>
      <c r="F42" s="58"/>
      <c r="G42" s="59"/>
      <c r="H42" s="104"/>
      <c r="I42" s="61">
        <f t="shared" si="24"/>
        <v>0</v>
      </c>
      <c r="J42" s="105" t="e">
        <f t="shared" si="21"/>
        <v>#DIV/0!</v>
      </c>
    </row>
    <row r="43" spans="1:10" s="55" customFormat="1" ht="26.25" customHeight="1" x14ac:dyDescent="0.3">
      <c r="A43" s="24">
        <v>410400</v>
      </c>
      <c r="B43" s="108" t="s">
        <v>71</v>
      </c>
      <c r="C43" s="109">
        <f>SUM(C44)</f>
        <v>2602.6</v>
      </c>
      <c r="D43" s="109">
        <f t="shared" ref="D43:E43" si="25">SUM(D44)</f>
        <v>216.9</v>
      </c>
      <c r="E43" s="109">
        <f t="shared" si="25"/>
        <v>216.9</v>
      </c>
      <c r="F43" s="68">
        <f t="shared" ref="F43" si="26">SUM(E43-D43)</f>
        <v>0</v>
      </c>
      <c r="G43" s="53">
        <f t="shared" ref="G43:G44" si="27">SUM(E43/D43)</f>
        <v>1</v>
      </c>
      <c r="H43" s="34">
        <f>SUM(H44)</f>
        <v>300</v>
      </c>
      <c r="I43" s="69">
        <f t="shared" ref="I43:I44" si="28">SUM(E43-H43)</f>
        <v>-83.1</v>
      </c>
      <c r="J43" s="70">
        <f t="shared" si="21"/>
        <v>0.72299999999999998</v>
      </c>
    </row>
    <row r="44" spans="1:10" s="55" customFormat="1" ht="59.25" customHeight="1" x14ac:dyDescent="0.3">
      <c r="A44" s="23">
        <v>410402</v>
      </c>
      <c r="B44" s="101" t="s">
        <v>70</v>
      </c>
      <c r="C44" s="102">
        <v>2602.6</v>
      </c>
      <c r="D44" s="102">
        <v>216.9</v>
      </c>
      <c r="E44" s="103">
        <v>216.9</v>
      </c>
      <c r="F44" s="58">
        <f t="shared" ref="F44" si="29">SUM(E44-D44)</f>
        <v>0</v>
      </c>
      <c r="G44" s="59">
        <f t="shared" si="27"/>
        <v>1</v>
      </c>
      <c r="H44" s="103">
        <v>300</v>
      </c>
      <c r="I44" s="61">
        <f t="shared" si="28"/>
        <v>-83.1</v>
      </c>
      <c r="J44" s="105">
        <f t="shared" si="21"/>
        <v>0.72299999999999998</v>
      </c>
    </row>
    <row r="45" spans="1:10" s="55" customFormat="1" ht="20.25" x14ac:dyDescent="0.3">
      <c r="A45" s="24">
        <v>410500</v>
      </c>
      <c r="B45" s="28" t="s">
        <v>43</v>
      </c>
      <c r="C45" s="98">
        <f>SUM(C46:C65)</f>
        <v>0</v>
      </c>
      <c r="D45" s="98">
        <f t="shared" ref="D45:E45" si="30">SUM(D46:D65)</f>
        <v>0</v>
      </c>
      <c r="E45" s="98">
        <f t="shared" si="30"/>
        <v>281.60000000000002</v>
      </c>
      <c r="F45" s="98">
        <f>SUM(F46:F65)</f>
        <v>281.60000000000002</v>
      </c>
      <c r="G45" s="59" t="e">
        <f t="shared" si="23"/>
        <v>#DIV/0!</v>
      </c>
      <c r="H45" s="98">
        <f>SUM(H46:H64)</f>
        <v>220</v>
      </c>
      <c r="I45" s="69">
        <f t="shared" si="24"/>
        <v>61.600000000000023</v>
      </c>
      <c r="J45" s="110">
        <f t="shared" si="21"/>
        <v>1.28</v>
      </c>
    </row>
    <row r="46" spans="1:10" s="55" customFormat="1" ht="39" hidden="1" customHeight="1" x14ac:dyDescent="0.3">
      <c r="A46" s="23">
        <v>410501</v>
      </c>
      <c r="B46" s="111" t="s">
        <v>44</v>
      </c>
      <c r="C46" s="112"/>
      <c r="D46" s="41"/>
      <c r="E46" s="103"/>
      <c r="F46" s="58"/>
      <c r="G46" s="59"/>
      <c r="H46" s="104"/>
      <c r="I46" s="61">
        <f t="shared" si="24"/>
        <v>0</v>
      </c>
      <c r="J46" s="105" t="e">
        <f t="shared" si="21"/>
        <v>#DIV/0!</v>
      </c>
    </row>
    <row r="47" spans="1:10" s="55" customFormat="1" ht="39.75" hidden="1" customHeight="1" x14ac:dyDescent="0.3">
      <c r="A47" s="23">
        <v>410502</v>
      </c>
      <c r="B47" s="113" t="s">
        <v>45</v>
      </c>
      <c r="C47" s="102"/>
      <c r="D47" s="41"/>
      <c r="E47" s="103"/>
      <c r="F47" s="58"/>
      <c r="G47" s="59"/>
      <c r="H47" s="104"/>
      <c r="I47" s="61">
        <f t="shared" si="24"/>
        <v>0</v>
      </c>
      <c r="J47" s="105" t="e">
        <f t="shared" si="21"/>
        <v>#DIV/0!</v>
      </c>
    </row>
    <row r="48" spans="1:10" s="55" customFormat="1" ht="45" hidden="1" customHeight="1" x14ac:dyDescent="0.3">
      <c r="A48" s="23">
        <v>410503</v>
      </c>
      <c r="B48" s="114" t="s">
        <v>46</v>
      </c>
      <c r="C48" s="115"/>
      <c r="D48" s="41"/>
      <c r="E48" s="103"/>
      <c r="F48" s="58"/>
      <c r="G48" s="59"/>
      <c r="H48" s="104"/>
      <c r="I48" s="61">
        <f t="shared" si="24"/>
        <v>0</v>
      </c>
      <c r="J48" s="105" t="e">
        <f t="shared" si="21"/>
        <v>#DIV/0!</v>
      </c>
    </row>
    <row r="49" spans="1:10" s="55" customFormat="1" ht="36" hidden="1" customHeight="1" x14ac:dyDescent="0.3">
      <c r="A49" s="23">
        <v>410508</v>
      </c>
      <c r="B49" s="116" t="s">
        <v>51</v>
      </c>
      <c r="C49" s="36"/>
      <c r="D49" s="41"/>
      <c r="E49" s="103"/>
      <c r="F49" s="58"/>
      <c r="G49" s="59"/>
      <c r="H49" s="104"/>
      <c r="I49" s="61">
        <f t="shared" si="24"/>
        <v>0</v>
      </c>
      <c r="J49" s="105"/>
    </row>
    <row r="50" spans="1:10" s="55" customFormat="1" ht="41.25" hidden="1" customHeight="1" x14ac:dyDescent="0.3">
      <c r="A50" s="23">
        <v>410509</v>
      </c>
      <c r="B50" s="111" t="s">
        <v>69</v>
      </c>
      <c r="C50" s="36"/>
      <c r="D50" s="41"/>
      <c r="E50" s="103"/>
      <c r="F50" s="58"/>
      <c r="G50" s="59"/>
      <c r="H50" s="104"/>
      <c r="I50" s="61">
        <f t="shared" si="24"/>
        <v>0</v>
      </c>
      <c r="J50" s="105"/>
    </row>
    <row r="51" spans="1:10" s="55" customFormat="1" ht="42" customHeight="1" x14ac:dyDescent="0.3">
      <c r="A51" s="23">
        <v>410510</v>
      </c>
      <c r="B51" s="84" t="s">
        <v>63</v>
      </c>
      <c r="C51" s="36"/>
      <c r="D51" s="41"/>
      <c r="E51" s="103">
        <v>72.599999999999994</v>
      </c>
      <c r="F51" s="58">
        <f t="shared" si="22"/>
        <v>72.599999999999994</v>
      </c>
      <c r="G51" s="59"/>
      <c r="H51" s="104">
        <v>77.599999999999994</v>
      </c>
      <c r="I51" s="61">
        <f t="shared" si="24"/>
        <v>-5</v>
      </c>
      <c r="J51" s="105">
        <f t="shared" si="21"/>
        <v>0.93556701030927836</v>
      </c>
    </row>
    <row r="52" spans="1:10" s="55" customFormat="1" ht="3" hidden="1" customHeight="1" x14ac:dyDescent="0.3">
      <c r="A52" s="23">
        <v>410511</v>
      </c>
      <c r="B52" s="117" t="s">
        <v>53</v>
      </c>
      <c r="C52" s="36"/>
      <c r="D52" s="41"/>
      <c r="E52" s="103"/>
      <c r="F52" s="58">
        <f t="shared" ref="F52" si="31">SUM(E52-D52)</f>
        <v>0</v>
      </c>
      <c r="G52" s="59" t="e">
        <f t="shared" si="23"/>
        <v>#DIV/0!</v>
      </c>
      <c r="H52" s="104"/>
      <c r="I52" s="61">
        <f t="shared" si="24"/>
        <v>0</v>
      </c>
      <c r="J52" s="105" t="e">
        <f t="shared" si="21"/>
        <v>#DIV/0!</v>
      </c>
    </row>
    <row r="53" spans="1:10" s="55" customFormat="1" ht="61.5" customHeight="1" x14ac:dyDescent="0.3">
      <c r="A53" s="23">
        <v>410512</v>
      </c>
      <c r="B53" s="118" t="s">
        <v>50</v>
      </c>
      <c r="C53" s="36"/>
      <c r="D53" s="41"/>
      <c r="E53" s="103">
        <v>69.900000000000006</v>
      </c>
      <c r="F53" s="58">
        <f t="shared" si="22"/>
        <v>69.900000000000006</v>
      </c>
      <c r="G53" s="59" t="e">
        <f t="shared" si="23"/>
        <v>#DIV/0!</v>
      </c>
      <c r="H53" s="104">
        <v>59.4</v>
      </c>
      <c r="I53" s="61">
        <f t="shared" si="24"/>
        <v>10.500000000000007</v>
      </c>
      <c r="J53" s="105">
        <f t="shared" si="21"/>
        <v>1.1767676767676769</v>
      </c>
    </row>
    <row r="54" spans="1:10" s="55" customFormat="1" ht="4.5" hidden="1" customHeight="1" x14ac:dyDescent="0.3">
      <c r="A54" s="23">
        <v>410514</v>
      </c>
      <c r="B54" s="119" t="s">
        <v>54</v>
      </c>
      <c r="C54" s="36"/>
      <c r="D54" s="41"/>
      <c r="E54" s="103"/>
      <c r="F54" s="58">
        <f t="shared" ref="F54" si="32">SUM(E54-D54)</f>
        <v>0</v>
      </c>
      <c r="G54" s="59" t="e">
        <f t="shared" si="23"/>
        <v>#DIV/0!</v>
      </c>
      <c r="H54" s="103"/>
      <c r="I54" s="61">
        <f t="shared" si="24"/>
        <v>0</v>
      </c>
      <c r="J54" s="105" t="e">
        <f t="shared" si="21"/>
        <v>#DIV/0!</v>
      </c>
    </row>
    <row r="55" spans="1:10" s="55" customFormat="1" ht="43.5" customHeight="1" x14ac:dyDescent="0.3">
      <c r="A55" s="23">
        <v>410515</v>
      </c>
      <c r="B55" s="120" t="s">
        <v>49</v>
      </c>
      <c r="C55" s="36"/>
      <c r="D55" s="41"/>
      <c r="E55" s="103"/>
      <c r="F55" s="58">
        <f t="shared" si="22"/>
        <v>0</v>
      </c>
      <c r="G55" s="59" t="e">
        <f t="shared" si="23"/>
        <v>#DIV/0!</v>
      </c>
      <c r="H55" s="103">
        <v>66.3</v>
      </c>
      <c r="I55" s="61">
        <f t="shared" si="24"/>
        <v>-66.3</v>
      </c>
      <c r="J55" s="105">
        <f t="shared" si="21"/>
        <v>0</v>
      </c>
    </row>
    <row r="56" spans="1:10" s="55" customFormat="1" ht="43.5" hidden="1" customHeight="1" x14ac:dyDescent="0.3">
      <c r="A56" s="25">
        <v>410517</v>
      </c>
      <c r="B56" s="121" t="s">
        <v>73</v>
      </c>
      <c r="C56" s="36"/>
      <c r="D56" s="41"/>
      <c r="E56" s="103"/>
      <c r="F56" s="58">
        <f t="shared" si="22"/>
        <v>0</v>
      </c>
      <c r="G56" s="59" t="e">
        <f t="shared" si="23"/>
        <v>#DIV/0!</v>
      </c>
      <c r="H56" s="103"/>
      <c r="I56" s="61">
        <f t="shared" si="24"/>
        <v>0</v>
      </c>
      <c r="J56" s="105" t="e">
        <f t="shared" si="21"/>
        <v>#DIV/0!</v>
      </c>
    </row>
    <row r="57" spans="1:10" s="55" customFormat="1" ht="33.75" hidden="1" customHeight="1" x14ac:dyDescent="0.3">
      <c r="A57" s="25">
        <v>410518</v>
      </c>
      <c r="B57" s="122" t="s">
        <v>75</v>
      </c>
      <c r="C57" s="36"/>
      <c r="D57" s="41"/>
      <c r="E57" s="103"/>
      <c r="F57" s="58">
        <f t="shared" si="22"/>
        <v>0</v>
      </c>
      <c r="G57" s="59" t="e">
        <f t="shared" si="23"/>
        <v>#DIV/0!</v>
      </c>
      <c r="H57" s="103"/>
      <c r="I57" s="61">
        <f t="shared" si="24"/>
        <v>0</v>
      </c>
      <c r="J57" s="105"/>
    </row>
    <row r="58" spans="1:10" s="55" customFormat="1" ht="40.5" hidden="1" customHeight="1" x14ac:dyDescent="0.3">
      <c r="A58" s="23">
        <v>410520</v>
      </c>
      <c r="B58" s="123" t="s">
        <v>48</v>
      </c>
      <c r="C58" s="124"/>
      <c r="D58" s="41"/>
      <c r="E58" s="103"/>
      <c r="F58" s="58"/>
      <c r="G58" s="59"/>
      <c r="H58" s="103"/>
      <c r="I58" s="61">
        <f t="shared" si="24"/>
        <v>0</v>
      </c>
      <c r="J58" s="105" t="e">
        <f t="shared" si="21"/>
        <v>#DIV/0!</v>
      </c>
    </row>
    <row r="59" spans="1:10" s="55" customFormat="1" ht="33.75" hidden="1" customHeight="1" x14ac:dyDescent="0.3">
      <c r="A59" s="125">
        <v>410523</v>
      </c>
      <c r="B59" s="126" t="s">
        <v>52</v>
      </c>
      <c r="C59" s="124"/>
      <c r="D59" s="41"/>
      <c r="E59" s="103"/>
      <c r="F59" s="58"/>
      <c r="G59" s="59"/>
      <c r="H59" s="103"/>
      <c r="I59" s="61">
        <f t="shared" si="24"/>
        <v>0</v>
      </c>
      <c r="J59" s="105" t="e">
        <f t="shared" si="21"/>
        <v>#DIV/0!</v>
      </c>
    </row>
    <row r="60" spans="1:10" s="55" customFormat="1" ht="30.75" hidden="1" customHeight="1" x14ac:dyDescent="0.3">
      <c r="A60" s="23">
        <v>410530</v>
      </c>
      <c r="B60" s="127" t="s">
        <v>74</v>
      </c>
      <c r="C60" s="124"/>
      <c r="D60" s="41"/>
      <c r="E60" s="103"/>
      <c r="F60" s="58"/>
      <c r="G60" s="59"/>
      <c r="H60" s="103"/>
      <c r="I60" s="61"/>
      <c r="J60" s="105"/>
    </row>
    <row r="61" spans="1:10" s="55" customFormat="1" ht="26.25" customHeight="1" x14ac:dyDescent="0.3">
      <c r="A61" s="23">
        <v>410539</v>
      </c>
      <c r="B61" s="117" t="s">
        <v>47</v>
      </c>
      <c r="C61" s="124"/>
      <c r="D61" s="41"/>
      <c r="E61" s="103"/>
      <c r="F61" s="58">
        <f t="shared" si="22"/>
        <v>0</v>
      </c>
      <c r="G61" s="59" t="e">
        <f t="shared" si="23"/>
        <v>#DIV/0!</v>
      </c>
      <c r="H61" s="103">
        <v>16.7</v>
      </c>
      <c r="I61" s="61">
        <f t="shared" si="24"/>
        <v>-16.7</v>
      </c>
      <c r="J61" s="62">
        <f t="shared" si="21"/>
        <v>0</v>
      </c>
    </row>
    <row r="62" spans="1:10" s="55" customFormat="1" ht="41.25" hidden="1" customHeight="1" x14ac:dyDescent="0.3">
      <c r="A62" s="23">
        <v>410541</v>
      </c>
      <c r="B62" s="128" t="s">
        <v>61</v>
      </c>
      <c r="C62" s="129"/>
      <c r="D62" s="41"/>
      <c r="E62" s="103"/>
      <c r="F62" s="58"/>
      <c r="G62" s="59"/>
      <c r="H62" s="103"/>
      <c r="I62" s="61">
        <f t="shared" si="24"/>
        <v>0</v>
      </c>
      <c r="J62" s="62" t="e">
        <f t="shared" si="21"/>
        <v>#DIV/0!</v>
      </c>
    </row>
    <row r="63" spans="1:10" s="55" customFormat="1" ht="30.75" hidden="1" customHeight="1" x14ac:dyDescent="0.3">
      <c r="A63" s="26">
        <v>410543</v>
      </c>
      <c r="B63" s="130" t="s">
        <v>66</v>
      </c>
      <c r="C63" s="129"/>
      <c r="D63" s="131"/>
      <c r="E63" s="132"/>
      <c r="F63" s="58"/>
      <c r="G63" s="59"/>
      <c r="H63" s="132"/>
      <c r="I63" s="133">
        <f t="shared" si="24"/>
        <v>0</v>
      </c>
      <c r="J63" s="134" t="e">
        <f t="shared" si="21"/>
        <v>#DIV/0!</v>
      </c>
    </row>
    <row r="64" spans="1:10" s="55" customFormat="1" ht="36.75" hidden="1" customHeight="1" x14ac:dyDescent="0.3">
      <c r="A64" s="26">
        <v>410545</v>
      </c>
      <c r="B64" s="130" t="s">
        <v>68</v>
      </c>
      <c r="C64" s="129"/>
      <c r="D64" s="131"/>
      <c r="E64" s="132"/>
      <c r="F64" s="58"/>
      <c r="G64" s="59"/>
      <c r="H64" s="132"/>
      <c r="I64" s="133">
        <f t="shared" si="24"/>
        <v>0</v>
      </c>
      <c r="J64" s="134" t="e">
        <f t="shared" si="21"/>
        <v>#DIV/0!</v>
      </c>
    </row>
    <row r="65" spans="1:10" s="55" customFormat="1" ht="59.25" customHeight="1" x14ac:dyDescent="0.3">
      <c r="A65" s="26">
        <v>410550</v>
      </c>
      <c r="B65" s="130" t="s">
        <v>72</v>
      </c>
      <c r="C65" s="129"/>
      <c r="D65" s="131"/>
      <c r="E65" s="132">
        <v>139.1</v>
      </c>
      <c r="F65" s="58">
        <f t="shared" ref="F65" si="33">SUM(E65-D65)</f>
        <v>139.1</v>
      </c>
      <c r="G65" s="135"/>
      <c r="H65" s="132"/>
      <c r="I65" s="61">
        <f t="shared" si="24"/>
        <v>139.1</v>
      </c>
      <c r="J65" s="134"/>
    </row>
    <row r="66" spans="1:10" s="55" customFormat="1" ht="20.25" x14ac:dyDescent="0.3">
      <c r="A66" s="136"/>
      <c r="B66" s="74" t="s">
        <v>36</v>
      </c>
      <c r="C66" s="137">
        <f>SUM(C35:C36)</f>
        <v>716849.2</v>
      </c>
      <c r="D66" s="137">
        <f>SUM(D35:D36)</f>
        <v>63925.200000000004</v>
      </c>
      <c r="E66" s="137">
        <f>SUM(E35:E36)</f>
        <v>74492</v>
      </c>
      <c r="F66" s="137">
        <f>SUM(F35:F36)</f>
        <v>10566.799999999997</v>
      </c>
      <c r="G66" s="138">
        <f>SUM(E66/D66)</f>
        <v>1.1652994437248534</v>
      </c>
      <c r="H66" s="137">
        <f>SUM(H35:H36)</f>
        <v>61975.5</v>
      </c>
      <c r="I66" s="137">
        <f>SUM(I35:I36)</f>
        <v>12516.5</v>
      </c>
      <c r="J66" s="139">
        <f>SUM(E66/H66)*100%</f>
        <v>1.2019588385733071</v>
      </c>
    </row>
    <row r="67" spans="1:10" s="55" customFormat="1" ht="17.25" x14ac:dyDescent="0.25">
      <c r="A67" s="47" t="s">
        <v>29</v>
      </c>
      <c r="B67" s="140"/>
      <c r="C67" s="140"/>
      <c r="D67" s="140"/>
      <c r="E67" s="140"/>
      <c r="F67" s="140"/>
      <c r="G67" s="140"/>
      <c r="H67" s="140"/>
      <c r="I67" s="140"/>
      <c r="J67" s="141"/>
    </row>
    <row r="68" spans="1:10" s="55" customFormat="1" ht="20.25" x14ac:dyDescent="0.3">
      <c r="A68" s="23">
        <v>190100</v>
      </c>
      <c r="B68" s="142" t="s">
        <v>13</v>
      </c>
      <c r="C68" s="143">
        <v>350</v>
      </c>
      <c r="D68" s="33"/>
      <c r="E68" s="33">
        <v>0.1</v>
      </c>
      <c r="F68" s="58">
        <f t="shared" ref="F68:F71" si="34">SUM(E68-D68)</f>
        <v>0.1</v>
      </c>
      <c r="G68" s="59"/>
      <c r="H68" s="64"/>
      <c r="I68" s="61">
        <f t="shared" ref="I68:I75" si="35">SUM(E68-H68)</f>
        <v>0.1</v>
      </c>
      <c r="J68" s="62" t="e">
        <f>SUM(E68/H68)*100%</f>
        <v>#DIV/0!</v>
      </c>
    </row>
    <row r="69" spans="1:10" s="55" customFormat="1" ht="62.45" customHeight="1" x14ac:dyDescent="0.3">
      <c r="A69" s="25">
        <v>240621</v>
      </c>
      <c r="B69" s="144" t="s">
        <v>30</v>
      </c>
      <c r="C69" s="145"/>
      <c r="D69" s="146"/>
      <c r="E69" s="147">
        <v>0.8</v>
      </c>
      <c r="F69" s="58">
        <f t="shared" si="34"/>
        <v>0.8</v>
      </c>
      <c r="G69" s="146"/>
      <c r="H69" s="148"/>
      <c r="I69" s="61">
        <f t="shared" si="35"/>
        <v>0.8</v>
      </c>
      <c r="J69" s="62" t="e">
        <f>SUM(E69/H69)*100%</f>
        <v>#DIV/0!</v>
      </c>
    </row>
    <row r="70" spans="1:10" s="55" customFormat="1" ht="22.5" customHeight="1" x14ac:dyDescent="0.3">
      <c r="A70" s="25">
        <v>250000</v>
      </c>
      <c r="B70" s="149" t="s">
        <v>25</v>
      </c>
      <c r="C70" s="150">
        <v>6752.9</v>
      </c>
      <c r="D70" s="151">
        <v>245.8</v>
      </c>
      <c r="E70" s="151">
        <v>245.8</v>
      </c>
      <c r="F70" s="58">
        <f t="shared" si="34"/>
        <v>0</v>
      </c>
      <c r="G70" s="59">
        <f t="shared" ref="G70:G71" si="36">SUM(E70/D70)</f>
        <v>1</v>
      </c>
      <c r="H70" s="152">
        <v>782.8</v>
      </c>
      <c r="I70" s="61">
        <f t="shared" si="35"/>
        <v>-537</v>
      </c>
      <c r="J70" s="62">
        <f>SUM(E70/H70)*100%</f>
        <v>0.31400102197240676</v>
      </c>
    </row>
    <row r="71" spans="1:10" s="55" customFormat="1" ht="40.5" hidden="1" customHeight="1" x14ac:dyDescent="0.3">
      <c r="A71" s="23">
        <v>410366</v>
      </c>
      <c r="B71" s="29" t="s">
        <v>24</v>
      </c>
      <c r="C71" s="38"/>
      <c r="D71" s="151"/>
      <c r="E71" s="151"/>
      <c r="F71" s="58">
        <f t="shared" si="34"/>
        <v>0</v>
      </c>
      <c r="G71" s="59" t="e">
        <f t="shared" si="36"/>
        <v>#DIV/0!</v>
      </c>
      <c r="H71" s="151"/>
      <c r="I71" s="61">
        <f t="shared" si="35"/>
        <v>0</v>
      </c>
      <c r="J71" s="62"/>
    </row>
    <row r="72" spans="1:10" s="55" customFormat="1" ht="20.25" x14ac:dyDescent="0.3">
      <c r="A72" s="23"/>
      <c r="B72" s="28" t="s">
        <v>26</v>
      </c>
      <c r="C72" s="35">
        <f>SUM(C74:C76)</f>
        <v>0</v>
      </c>
      <c r="D72" s="35">
        <f>SUM(D74:D78)</f>
        <v>0</v>
      </c>
      <c r="E72" s="35">
        <f>SUM(E73:E78)</f>
        <v>0</v>
      </c>
      <c r="F72" s="35">
        <f>SUM(F73:F78)</f>
        <v>0</v>
      </c>
      <c r="G72" s="53" t="e">
        <f>SUM(E72/D72)</f>
        <v>#DIV/0!</v>
      </c>
      <c r="H72" s="35">
        <f>SUM(H73:H78)</f>
        <v>6.7</v>
      </c>
      <c r="I72" s="35">
        <f t="shared" si="35"/>
        <v>-6.7</v>
      </c>
      <c r="J72" s="70">
        <f>SUM(E72/H72)*100%</f>
        <v>0</v>
      </c>
    </row>
    <row r="73" spans="1:10" s="55" customFormat="1" ht="42" hidden="1" customHeight="1" x14ac:dyDescent="0.3">
      <c r="A73" s="23">
        <v>241109</v>
      </c>
      <c r="B73" s="153" t="s">
        <v>59</v>
      </c>
      <c r="C73" s="35"/>
      <c r="D73" s="35"/>
      <c r="E73" s="132"/>
      <c r="F73" s="58">
        <f t="shared" ref="F73:F78" si="37">SUM(E73-D73)</f>
        <v>0</v>
      </c>
      <c r="G73" s="53"/>
      <c r="H73" s="103"/>
      <c r="I73" s="33">
        <f t="shared" si="35"/>
        <v>0</v>
      </c>
      <c r="J73" s="105" t="e">
        <f t="shared" ref="J73:J74" si="38">SUM(E73/H73)*100%</f>
        <v>#DIV/0!</v>
      </c>
    </row>
    <row r="74" spans="1:10" s="55" customFormat="1" ht="23.25" hidden="1" customHeight="1" x14ac:dyDescent="0.3">
      <c r="A74" s="23">
        <v>241700</v>
      </c>
      <c r="B74" s="154" t="s">
        <v>32</v>
      </c>
      <c r="C74" s="155"/>
      <c r="D74" s="33"/>
      <c r="E74" s="33"/>
      <c r="F74" s="58">
        <f t="shared" si="37"/>
        <v>0</v>
      </c>
      <c r="G74" s="59"/>
      <c r="H74" s="64"/>
      <c r="I74" s="33">
        <f t="shared" si="35"/>
        <v>0</v>
      </c>
      <c r="J74" s="105" t="e">
        <f t="shared" si="38"/>
        <v>#DIV/0!</v>
      </c>
    </row>
    <row r="75" spans="1:10" s="55" customFormat="1" ht="20.25" hidden="1" customHeight="1" x14ac:dyDescent="0.3">
      <c r="A75" s="26">
        <v>310300</v>
      </c>
      <c r="B75" s="30" t="s">
        <v>41</v>
      </c>
      <c r="C75" s="39"/>
      <c r="D75" s="35"/>
      <c r="E75" s="33"/>
      <c r="F75" s="58">
        <f t="shared" si="37"/>
        <v>0</v>
      </c>
      <c r="G75" s="59"/>
      <c r="H75" s="64"/>
      <c r="I75" s="61">
        <f t="shared" si="35"/>
        <v>0</v>
      </c>
      <c r="J75" s="62"/>
    </row>
    <row r="76" spans="1:10" s="55" customFormat="1" ht="21.75" customHeight="1" x14ac:dyDescent="0.3">
      <c r="A76" s="23">
        <v>330100</v>
      </c>
      <c r="B76" s="31" t="s">
        <v>27</v>
      </c>
      <c r="C76" s="40"/>
      <c r="D76" s="41"/>
      <c r="E76" s="33"/>
      <c r="F76" s="58">
        <f t="shared" si="37"/>
        <v>0</v>
      </c>
      <c r="G76" s="59"/>
      <c r="H76" s="33">
        <v>6.7</v>
      </c>
      <c r="I76" s="61">
        <f>SUM(E76-H76)</f>
        <v>-6.7</v>
      </c>
      <c r="J76" s="105">
        <f t="shared" ref="J76:J78" si="39">SUM(E76/H76)*100%</f>
        <v>0</v>
      </c>
    </row>
    <row r="77" spans="1:10" s="55" customFormat="1" ht="40.5" hidden="1" customHeight="1" x14ac:dyDescent="0.3">
      <c r="A77" s="23">
        <v>410345</v>
      </c>
      <c r="B77" s="156" t="s">
        <v>55</v>
      </c>
      <c r="C77" s="39"/>
      <c r="D77" s="41"/>
      <c r="E77" s="33"/>
      <c r="F77" s="58"/>
      <c r="G77" s="59"/>
      <c r="H77" s="33"/>
      <c r="I77" s="61">
        <f>SUM(E77-H77)</f>
        <v>0</v>
      </c>
      <c r="J77" s="62"/>
    </row>
    <row r="78" spans="1:10" s="55" customFormat="1" ht="20.25" hidden="1" customHeight="1" x14ac:dyDescent="0.3">
      <c r="A78" s="23">
        <v>410539</v>
      </c>
      <c r="B78" s="157" t="s">
        <v>47</v>
      </c>
      <c r="C78" s="39"/>
      <c r="D78" s="41"/>
      <c r="E78" s="33"/>
      <c r="F78" s="58">
        <f t="shared" si="37"/>
        <v>0</v>
      </c>
      <c r="G78" s="59" t="e">
        <f t="shared" ref="G78:G80" si="40">SUM(E78/D78)</f>
        <v>#DIV/0!</v>
      </c>
      <c r="H78" s="33"/>
      <c r="I78" s="61">
        <f>SUM(E78-H78)</f>
        <v>0</v>
      </c>
      <c r="J78" s="105" t="e">
        <f t="shared" si="39"/>
        <v>#DIV/0!</v>
      </c>
    </row>
    <row r="79" spans="1:10" s="55" customFormat="1" ht="20.25" x14ac:dyDescent="0.3">
      <c r="A79" s="23"/>
      <c r="B79" s="28" t="s">
        <v>37</v>
      </c>
      <c r="C79" s="98">
        <f>SUM(C68:C72)</f>
        <v>7102.9</v>
      </c>
      <c r="D79" s="98">
        <f>SUM(D68:D72)</f>
        <v>245.8</v>
      </c>
      <c r="E79" s="98">
        <f>SUM(E68:E72)</f>
        <v>246.70000000000002</v>
      </c>
      <c r="F79" s="98">
        <f>SUM(F68:F72)</f>
        <v>0.9</v>
      </c>
      <c r="G79" s="53">
        <f t="shared" si="40"/>
        <v>1.0036615134255493</v>
      </c>
      <c r="H79" s="98">
        <f>SUM(H68:H72)</f>
        <v>789.5</v>
      </c>
      <c r="I79" s="98">
        <f>SUM(I68:I72)</f>
        <v>-542.80000000000007</v>
      </c>
      <c r="J79" s="70">
        <f>SUM(E79/H79)*100%</f>
        <v>0.31247625079164032</v>
      </c>
    </row>
    <row r="80" spans="1:10" s="55" customFormat="1" ht="21" thickBot="1" x14ac:dyDescent="0.35">
      <c r="A80" s="158"/>
      <c r="B80" s="159" t="s">
        <v>28</v>
      </c>
      <c r="C80" s="160">
        <f>SUM(C66,C79)</f>
        <v>723952.1</v>
      </c>
      <c r="D80" s="160">
        <f>SUM(D66,D79)</f>
        <v>64171.000000000007</v>
      </c>
      <c r="E80" s="160">
        <f>SUM(E66,E79)</f>
        <v>74738.7</v>
      </c>
      <c r="F80" s="160">
        <f>SUM(F66,F79)</f>
        <v>10567.699999999997</v>
      </c>
      <c r="G80" s="161">
        <f t="shared" si="40"/>
        <v>1.1646803073039222</v>
      </c>
      <c r="H80" s="160">
        <f>SUM(H66,H79)</f>
        <v>62765</v>
      </c>
      <c r="I80" s="160">
        <f>SUM(I66,I79)</f>
        <v>11973.7</v>
      </c>
      <c r="J80" s="162">
        <f>SUM(E80/H80)*100%</f>
        <v>1.1907703337847526</v>
      </c>
    </row>
    <row r="81" spans="1:10" ht="41.25" customHeight="1" x14ac:dyDescent="0.35">
      <c r="A81" s="15"/>
      <c r="B81" s="163" t="s">
        <v>84</v>
      </c>
      <c r="C81" s="16"/>
      <c r="D81" s="17"/>
      <c r="E81" s="18"/>
      <c r="F81" s="19"/>
      <c r="G81" s="20"/>
      <c r="H81" s="21"/>
      <c r="I81" s="22"/>
      <c r="J81" s="22"/>
    </row>
    <row r="82" spans="1:10" ht="18.75" x14ac:dyDescent="0.3">
      <c r="A82" s="1"/>
      <c r="B82" s="1"/>
      <c r="C82" s="1"/>
      <c r="D82" s="10"/>
      <c r="E82" s="11"/>
      <c r="F82" s="12"/>
      <c r="G82" s="13"/>
      <c r="H82" s="8"/>
      <c r="I82" s="7"/>
      <c r="J82" s="7"/>
    </row>
    <row r="83" spans="1:10" ht="18.75" x14ac:dyDescent="0.3">
      <c r="A83" s="1"/>
      <c r="B83" s="1"/>
      <c r="C83" s="1"/>
      <c r="D83" s="10"/>
      <c r="E83" s="14"/>
      <c r="F83" s="12"/>
      <c r="G83" s="13"/>
      <c r="H83" s="8"/>
      <c r="I83" s="7"/>
      <c r="J83" s="7"/>
    </row>
    <row r="84" spans="1:10" ht="20.25" x14ac:dyDescent="0.3">
      <c r="A84" s="1"/>
      <c r="B84" s="1"/>
      <c r="C84" s="1"/>
      <c r="D84" s="6"/>
      <c r="E84" s="3"/>
      <c r="F84" s="3"/>
      <c r="G84" s="4"/>
      <c r="H84" s="5"/>
      <c r="I84" s="1"/>
      <c r="J84" s="1"/>
    </row>
    <row r="88" spans="1:10" x14ac:dyDescent="0.25">
      <c r="B88" t="s">
        <v>35</v>
      </c>
      <c r="F88" t="s">
        <v>35</v>
      </c>
    </row>
    <row r="90" spans="1:10" x14ac:dyDescent="0.25">
      <c r="B90" t="s">
        <v>35</v>
      </c>
    </row>
  </sheetData>
  <mergeCells count="12">
    <mergeCell ref="A1:J1"/>
    <mergeCell ref="A3:J3"/>
    <mergeCell ref="H5:H6"/>
    <mergeCell ref="I5:J5"/>
    <mergeCell ref="A67:J67"/>
    <mergeCell ref="A5:A6"/>
    <mergeCell ref="B5:B6"/>
    <mergeCell ref="C5:C6"/>
    <mergeCell ref="D5:D6"/>
    <mergeCell ref="E5:E6"/>
    <mergeCell ref="F5:G5"/>
    <mergeCell ref="A2:J2"/>
  </mergeCells>
  <conditionalFormatting sqref="A1:XFD1048576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78740157480314965" bottom="0.39370078740157483" header="0.31496062992125984" footer="0.31496062992125984"/>
  <pageSetup paperSize="9" scale="60" orientation="landscape" r:id="rId1"/>
  <rowBreaks count="2" manualBreakCount="2">
    <brk id="42" max="10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січень-21</vt:lpstr>
      <vt:lpstr>'січень-21'!Заголовки_для_печати</vt:lpstr>
      <vt:lpstr>'січень-21'!Область_печати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2021-02-12T08:24:06Z</cp:lastPrinted>
  <dcterms:created xsi:type="dcterms:W3CDTF">2015-02-12T09:02:27Z</dcterms:created>
  <dcterms:modified xsi:type="dcterms:W3CDTF">2021-02-12T08:40:02Z</dcterms:modified>
</cp:coreProperties>
</file>