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firstSheet="4" activeTab="13"/>
  </bookViews>
  <sheets>
    <sheet name="Ф.2.1" sheetId="4" r:id="rId1"/>
    <sheet name="Ф.4.1.КФК1" sheetId="5" r:id="rId2"/>
    <sheet name="Ф.4.3.КФК1" sheetId="6" r:id="rId3"/>
    <sheet name="Ф.4.3.КФК2" sheetId="7" r:id="rId4"/>
    <sheet name="Ф.4.3.КФК3" sheetId="8" r:id="rId5"/>
    <sheet name="Ф.4.3.КФК4" sheetId="9" r:id="rId6"/>
    <sheet name="Ф.7(СФ).1" sheetId="10" r:id="rId7"/>
    <sheet name="Ф.7(СФ).2" sheetId="11" r:id="rId8"/>
    <sheet name="д10" sheetId="12" r:id="rId9"/>
    <sheet name="д12" sheetId="13" r:id="rId10"/>
    <sheet name="д13" sheetId="14" r:id="rId11"/>
    <sheet name="д21" sheetId="15" r:id="rId12"/>
    <sheet name="д24сф" sheetId="16" r:id="rId13"/>
    <sheet name="д27" sheetId="17" r:id="rId14"/>
    <sheet name="Лист1" sheetId="1" r:id="rId15"/>
    <sheet name="Лист2" sheetId="2" r:id="rId16"/>
    <sheet name="Лист3" sheetId="3" r:id="rId17"/>
  </sheets>
  <externalReferences>
    <externalReference r:id="rId18"/>
    <externalReference r:id="rId19"/>
  </externalReferences>
  <definedNames>
    <definedName name="_xlnm.Print_Titles" localSheetId="0">Ф.2.1!$22:$22</definedName>
    <definedName name="_xlnm.Print_Titles" localSheetId="1">Ф.4.1.КФК1!$22:$22</definedName>
    <definedName name="_xlnm.Print_Titles" localSheetId="2">Ф.4.3.КФК1!$21:$21</definedName>
    <definedName name="_xlnm.Print_Titles" localSheetId="3">Ф.4.3.КФК2!$21:$21</definedName>
    <definedName name="_xlnm.Print_Titles" localSheetId="4">Ф.4.3.КФК3!$21:$21</definedName>
    <definedName name="_xlnm.Print_Titles" localSheetId="5">Ф.4.3.КФК4!$21:$21</definedName>
    <definedName name="_xlnm.Print_Titles" localSheetId="6">'Ф.7(СФ).1'!$25:$25</definedName>
    <definedName name="_xlnm.Print_Titles" localSheetId="7">'Ф.7(СФ).2'!$25:$25</definedName>
    <definedName name="_xlnm.Print_Area" localSheetId="8">д10!$A$1:$M$53</definedName>
    <definedName name="_xlnm.Print_Area" localSheetId="0">Ф.2.1!$A$1:$J$105</definedName>
    <definedName name="_xlnm.Print_Area" localSheetId="1">Ф.4.1.КФК1!$A$1:$R$106</definedName>
    <definedName name="_xlnm.Print_Area" localSheetId="6">'Ф.7(СФ).1'!$A$1:$M$89</definedName>
    <definedName name="_xlnm.Print_Area" localSheetId="7">'Ф.7(СФ).2'!$A$1:$M$89</definedName>
  </definedNames>
  <calcPr calcId="125725"/>
</workbook>
</file>

<file path=xl/calcChain.xml><?xml version="1.0" encoding="utf-8"?>
<calcChain xmlns="http://schemas.openxmlformats.org/spreadsheetml/2006/main">
  <c r="A54" i="17"/>
  <c r="D53"/>
  <c r="A53"/>
  <c r="D51"/>
  <c r="A51"/>
  <c r="G38"/>
  <c r="F38"/>
  <c r="E38"/>
  <c r="D38"/>
  <c r="G25"/>
  <c r="F25"/>
  <c r="E25"/>
  <c r="D25"/>
  <c r="G22"/>
  <c r="F22"/>
  <c r="E22"/>
  <c r="D22"/>
  <c r="G18"/>
  <c r="G49" s="1"/>
  <c r="F18"/>
  <c r="F49" s="1"/>
  <c r="E18"/>
  <c r="E49" s="1"/>
  <c r="D18"/>
  <c r="D49" s="1"/>
  <c r="E12"/>
  <c r="D12"/>
  <c r="D11"/>
  <c r="E11" s="1"/>
  <c r="F10"/>
  <c r="E10"/>
  <c r="B10"/>
  <c r="A10"/>
  <c r="F9"/>
  <c r="E9"/>
  <c r="B9"/>
  <c r="F8"/>
  <c r="E8"/>
  <c r="B8"/>
  <c r="A7"/>
  <c r="A30" i="16"/>
  <c r="D28"/>
  <c r="A28"/>
  <c r="D26"/>
  <c r="A26"/>
  <c r="L24"/>
  <c r="K24"/>
  <c r="J24"/>
  <c r="I24"/>
  <c r="G24"/>
  <c r="E24"/>
  <c r="D24"/>
  <c r="C24"/>
  <c r="F10"/>
  <c r="E10"/>
  <c r="E9"/>
  <c r="F9" s="1"/>
  <c r="K8"/>
  <c r="I8"/>
  <c r="B8"/>
  <c r="A8"/>
  <c r="K7"/>
  <c r="I7"/>
  <c r="B7"/>
  <c r="K6"/>
  <c r="I6"/>
  <c r="B6"/>
  <c r="A5"/>
  <c r="A44" i="15"/>
  <c r="H43"/>
  <c r="B43"/>
  <c r="H41"/>
  <c r="B41"/>
  <c r="J39"/>
  <c r="G39"/>
  <c r="J38"/>
  <c r="G38"/>
  <c r="F38"/>
  <c r="J37"/>
  <c r="G37"/>
  <c r="F37" s="1"/>
  <c r="J36"/>
  <c r="G36"/>
  <c r="F36"/>
  <c r="J35"/>
  <c r="G35"/>
  <c r="F35" s="1"/>
  <c r="J34"/>
  <c r="G34"/>
  <c r="F34"/>
  <c r="J33"/>
  <c r="G33"/>
  <c r="F33" s="1"/>
  <c r="J32"/>
  <c r="G32"/>
  <c r="F32"/>
  <c r="J31"/>
  <c r="G31"/>
  <c r="F31" s="1"/>
  <c r="J30"/>
  <c r="G30"/>
  <c r="F30"/>
  <c r="J29"/>
  <c r="G29"/>
  <c r="F29"/>
  <c r="J28"/>
  <c r="G28"/>
  <c r="F28" s="1"/>
  <c r="J27"/>
  <c r="G27"/>
  <c r="F27" s="1"/>
  <c r="J26"/>
  <c r="G26"/>
  <c r="F26"/>
  <c r="J25"/>
  <c r="G25"/>
  <c r="F25" s="1"/>
  <c r="F22" s="1"/>
  <c r="J24"/>
  <c r="G24"/>
  <c r="F24"/>
  <c r="L22"/>
  <c r="K22"/>
  <c r="J22"/>
  <c r="I22"/>
  <c r="H22"/>
  <c r="G22"/>
  <c r="F13"/>
  <c r="E13"/>
  <c r="E12"/>
  <c r="F12" s="1"/>
  <c r="K11"/>
  <c r="J11"/>
  <c r="B11"/>
  <c r="A11"/>
  <c r="K10"/>
  <c r="J10"/>
  <c r="B10"/>
  <c r="K9"/>
  <c r="J9"/>
  <c r="B9"/>
  <c r="A8"/>
  <c r="A51" i="14"/>
  <c r="A45"/>
  <c r="E42"/>
  <c r="A42"/>
  <c r="E40"/>
  <c r="A40"/>
  <c r="B35"/>
  <c r="B31"/>
  <c r="B27"/>
  <c r="B23"/>
  <c r="B19"/>
  <c r="B15"/>
  <c r="A11" l="1"/>
  <c r="E9"/>
  <c r="A9"/>
  <c r="A7"/>
  <c r="A55" i="13"/>
  <c r="A49"/>
  <c r="E46"/>
  <c r="A46"/>
  <c r="E44"/>
  <c r="A44"/>
  <c r="B39"/>
  <c r="B35"/>
  <c r="B31"/>
  <c r="B27"/>
  <c r="B23"/>
  <c r="B19"/>
  <c r="B15"/>
  <c r="A11"/>
  <c r="E9"/>
  <c r="A9"/>
  <c r="A7"/>
  <c r="A53" i="12"/>
  <c r="F52"/>
  <c r="A52"/>
  <c r="F50"/>
  <c r="A50"/>
  <c r="F12"/>
  <c r="E12"/>
  <c r="E11"/>
  <c r="F11" s="1"/>
  <c r="L10"/>
  <c r="J10"/>
  <c r="B10"/>
  <c r="A10"/>
  <c r="L9"/>
  <c r="J9"/>
  <c r="B9"/>
  <c r="L8"/>
  <c r="J8"/>
  <c r="B8"/>
  <c r="A6"/>
  <c r="A88" i="11"/>
  <c r="J87"/>
  <c r="A87"/>
  <c r="J85"/>
  <c r="A85"/>
  <c r="I82"/>
  <c r="M82" s="1"/>
  <c r="I81"/>
  <c r="M81" s="1"/>
  <c r="I80"/>
  <c r="M80" s="1"/>
  <c r="I79"/>
  <c r="M79" s="1"/>
  <c r="L78"/>
  <c r="K78"/>
  <c r="J78"/>
  <c r="I78"/>
  <c r="H78"/>
  <c r="G78"/>
  <c r="F78"/>
  <c r="E78"/>
  <c r="D78"/>
  <c r="M77"/>
  <c r="I77"/>
  <c r="M76"/>
  <c r="I76"/>
  <c r="M75"/>
  <c r="I75"/>
  <c r="M74"/>
  <c r="I74"/>
  <c r="M73"/>
  <c r="I73"/>
  <c r="M72"/>
  <c r="L72"/>
  <c r="K72"/>
  <c r="J72"/>
  <c r="I72"/>
  <c r="H72"/>
  <c r="G72"/>
  <c r="F72"/>
  <c r="E72"/>
  <c r="D72"/>
  <c r="I71"/>
  <c r="M71" s="1"/>
  <c r="M69" s="1"/>
  <c r="M64" s="1"/>
  <c r="M70"/>
  <c r="I70"/>
  <c r="L69"/>
  <c r="K69"/>
  <c r="J69"/>
  <c r="I69"/>
  <c r="H69"/>
  <c r="G69"/>
  <c r="F69"/>
  <c r="E69"/>
  <c r="D69"/>
  <c r="M68"/>
  <c r="I68"/>
  <c r="M67"/>
  <c r="I67"/>
  <c r="M66"/>
  <c r="L66"/>
  <c r="K66"/>
  <c r="J66"/>
  <c r="I66"/>
  <c r="H66"/>
  <c r="G66"/>
  <c r="F66"/>
  <c r="E66"/>
  <c r="D66"/>
  <c r="M65"/>
  <c r="I65"/>
  <c r="L64"/>
  <c r="K64"/>
  <c r="J64"/>
  <c r="I64"/>
  <c r="H64"/>
  <c r="G64"/>
  <c r="F64"/>
  <c r="E64"/>
  <c r="D64"/>
  <c r="L63"/>
  <c r="K63"/>
  <c r="J63"/>
  <c r="I63"/>
  <c r="H63"/>
  <c r="G63"/>
  <c r="F63"/>
  <c r="E63"/>
  <c r="D63"/>
  <c r="I62"/>
  <c r="M62" s="1"/>
  <c r="I61"/>
  <c r="M61" s="1"/>
  <c r="I60"/>
  <c r="M60" s="1"/>
  <c r="I59"/>
  <c r="M59" s="1"/>
  <c r="L58"/>
  <c r="K58"/>
  <c r="J58"/>
  <c r="I58"/>
  <c r="H58"/>
  <c r="G58"/>
  <c r="F58"/>
  <c r="E58"/>
  <c r="D58"/>
  <c r="I57"/>
  <c r="M57" s="1"/>
  <c r="I56"/>
  <c r="M56" s="1"/>
  <c r="M55"/>
  <c r="I55"/>
  <c r="L54"/>
  <c r="K54"/>
  <c r="J54"/>
  <c r="I54"/>
  <c r="H54"/>
  <c r="G54"/>
  <c r="F54"/>
  <c r="E54"/>
  <c r="D54"/>
  <c r="M53"/>
  <c r="I53"/>
  <c r="M52"/>
  <c r="I52"/>
  <c r="M51"/>
  <c r="L51"/>
  <c r="K51"/>
  <c r="J51"/>
  <c r="I51"/>
  <c r="H51"/>
  <c r="G51"/>
  <c r="F51"/>
  <c r="E51"/>
  <c r="D51"/>
  <c r="M50"/>
  <c r="I50"/>
  <c r="M49"/>
  <c r="I49"/>
  <c r="M48"/>
  <c r="L48"/>
  <c r="K48"/>
  <c r="J48"/>
  <c r="I48"/>
  <c r="H48"/>
  <c r="G48"/>
  <c r="F48"/>
  <c r="E48"/>
  <c r="D48"/>
  <c r="M47"/>
  <c r="I47"/>
  <c r="M46"/>
  <c r="I46"/>
  <c r="M45"/>
  <c r="I45"/>
  <c r="M44"/>
  <c r="I44"/>
  <c r="M43"/>
  <c r="I43"/>
  <c r="I42"/>
  <c r="M42" s="1"/>
  <c r="M41" s="1"/>
  <c r="L41"/>
  <c r="K41"/>
  <c r="J41"/>
  <c r="I41"/>
  <c r="H41"/>
  <c r="G41"/>
  <c r="F41"/>
  <c r="E41"/>
  <c r="D41"/>
  <c r="M40"/>
  <c r="I40"/>
  <c r="I39"/>
  <c r="M39" s="1"/>
  <c r="M38"/>
  <c r="I38"/>
  <c r="I37"/>
  <c r="M37" s="1"/>
  <c r="I36"/>
  <c r="M36" s="1"/>
  <c r="I35"/>
  <c r="M35" s="1"/>
  <c r="M34" s="1"/>
  <c r="L34"/>
  <c r="K34"/>
  <c r="J34"/>
  <c r="I34"/>
  <c r="H34"/>
  <c r="G34"/>
  <c r="F34"/>
  <c r="E34"/>
  <c r="D34"/>
  <c r="I33"/>
  <c r="M33" s="1"/>
  <c r="I32"/>
  <c r="M32" s="1"/>
  <c r="I31"/>
  <c r="M31" s="1"/>
  <c r="M30" s="1"/>
  <c r="M29" s="1"/>
  <c r="L30"/>
  <c r="K30"/>
  <c r="J30"/>
  <c r="I30"/>
  <c r="H30"/>
  <c r="G30"/>
  <c r="F30"/>
  <c r="E30"/>
  <c r="D30"/>
  <c r="L29"/>
  <c r="K29"/>
  <c r="J29"/>
  <c r="I29"/>
  <c r="H29"/>
  <c r="G29"/>
  <c r="F29"/>
  <c r="E29"/>
  <c r="D29"/>
  <c r="L28"/>
  <c r="K28"/>
  <c r="J28"/>
  <c r="I28"/>
  <c r="H28"/>
  <c r="G28"/>
  <c r="F28"/>
  <c r="E28"/>
  <c r="D28"/>
  <c r="L27"/>
  <c r="L83" s="1"/>
  <c r="K27"/>
  <c r="K83" s="1"/>
  <c r="J27"/>
  <c r="J83" s="1"/>
  <c r="I27"/>
  <c r="I83" s="1"/>
  <c r="H27"/>
  <c r="H83" s="1"/>
  <c r="G27"/>
  <c r="G83" s="1"/>
  <c r="F27"/>
  <c r="F83" s="1"/>
  <c r="E27"/>
  <c r="E83" s="1"/>
  <c r="D27"/>
  <c r="D83" s="1"/>
  <c r="F15"/>
  <c r="F14"/>
  <c r="E14"/>
  <c r="F13"/>
  <c r="F12"/>
  <c r="E12"/>
  <c r="M11"/>
  <c r="K11"/>
  <c r="B11"/>
  <c r="A11"/>
  <c r="M10"/>
  <c r="K10"/>
  <c r="B10"/>
  <c r="M9"/>
  <c r="K9"/>
  <c r="B9"/>
  <c r="A6"/>
  <c r="I5"/>
  <c r="H5"/>
  <c r="A5"/>
  <c r="A88" i="10"/>
  <c r="J87"/>
  <c r="A87"/>
  <c r="J85"/>
  <c r="A85"/>
  <c r="I82"/>
  <c r="M82" s="1"/>
  <c r="I81"/>
  <c r="M81" s="1"/>
  <c r="I80"/>
  <c r="M80" s="1"/>
  <c r="I79"/>
  <c r="M79" s="1"/>
  <c r="M78" s="1"/>
  <c r="L78"/>
  <c r="K78"/>
  <c r="J78"/>
  <c r="I78"/>
  <c r="H78"/>
  <c r="G78"/>
  <c r="F78"/>
  <c r="E78"/>
  <c r="D78"/>
  <c r="I77"/>
  <c r="M77" s="1"/>
  <c r="I76"/>
  <c r="M76" s="1"/>
  <c r="I75"/>
  <c r="M75" s="1"/>
  <c r="I74"/>
  <c r="M74" s="1"/>
  <c r="I73"/>
  <c r="M73" s="1"/>
  <c r="M72" s="1"/>
  <c r="L72"/>
  <c r="K72"/>
  <c r="J72"/>
  <c r="I72"/>
  <c r="H72"/>
  <c r="G72"/>
  <c r="F72"/>
  <c r="E72"/>
  <c r="D72"/>
  <c r="M71"/>
  <c r="I71"/>
  <c r="I70"/>
  <c r="M70" s="1"/>
  <c r="M69" s="1"/>
  <c r="L69"/>
  <c r="K69"/>
  <c r="J69"/>
  <c r="I69"/>
  <c r="H69"/>
  <c r="G69"/>
  <c r="F69"/>
  <c r="E69"/>
  <c r="D69"/>
  <c r="I68"/>
  <c r="M68" s="1"/>
  <c r="I67"/>
  <c r="M67" s="1"/>
  <c r="L66"/>
  <c r="K66"/>
  <c r="J66"/>
  <c r="I66"/>
  <c r="H66"/>
  <c r="G66"/>
  <c r="F66"/>
  <c r="E66"/>
  <c r="D66"/>
  <c r="M65"/>
  <c r="I65"/>
  <c r="L64"/>
  <c r="K64"/>
  <c r="J64"/>
  <c r="I64"/>
  <c r="H64"/>
  <c r="G64"/>
  <c r="F64"/>
  <c r="E64"/>
  <c r="D64"/>
  <c r="L63"/>
  <c r="K63"/>
  <c r="J63"/>
  <c r="I63"/>
  <c r="H63"/>
  <c r="G63"/>
  <c r="F63"/>
  <c r="E63"/>
  <c r="D63"/>
  <c r="I62"/>
  <c r="M62" s="1"/>
  <c r="M61"/>
  <c r="I61"/>
  <c r="I60"/>
  <c r="M60" s="1"/>
  <c r="M58" s="1"/>
  <c r="M59"/>
  <c r="I59"/>
  <c r="L58"/>
  <c r="K58"/>
  <c r="J58"/>
  <c r="I58"/>
  <c r="H58"/>
  <c r="G58"/>
  <c r="F58"/>
  <c r="E58"/>
  <c r="D58"/>
  <c r="I57"/>
  <c r="M57" s="1"/>
  <c r="M54" s="1"/>
  <c r="M56"/>
  <c r="I56"/>
  <c r="M55"/>
  <c r="I55"/>
  <c r="L54"/>
  <c r="K54"/>
  <c r="J54"/>
  <c r="I54"/>
  <c r="H54"/>
  <c r="G54"/>
  <c r="F54"/>
  <c r="E54"/>
  <c r="D54"/>
  <c r="M53"/>
  <c r="I53"/>
  <c r="M52"/>
  <c r="I52"/>
  <c r="M51"/>
  <c r="L51"/>
  <c r="K51"/>
  <c r="J51"/>
  <c r="I51"/>
  <c r="H51"/>
  <c r="G51"/>
  <c r="F51"/>
  <c r="E51"/>
  <c r="D51"/>
  <c r="M50"/>
  <c r="I50"/>
  <c r="M49"/>
  <c r="I49"/>
  <c r="M48"/>
  <c r="L48"/>
  <c r="K48"/>
  <c r="J48"/>
  <c r="I48"/>
  <c r="H48"/>
  <c r="G48"/>
  <c r="F48"/>
  <c r="E48"/>
  <c r="D48"/>
  <c r="M47"/>
  <c r="I47"/>
  <c r="M46"/>
  <c r="I46"/>
  <c r="M45"/>
  <c r="I45"/>
  <c r="M44"/>
  <c r="I44"/>
  <c r="I43"/>
  <c r="M43" s="1"/>
  <c r="M41" s="1"/>
  <c r="M42"/>
  <c r="I42"/>
  <c r="L41"/>
  <c r="K41"/>
  <c r="J41"/>
  <c r="I41"/>
  <c r="H41"/>
  <c r="G41"/>
  <c r="F41"/>
  <c r="E41"/>
  <c r="D41"/>
  <c r="M40"/>
  <c r="I40"/>
  <c r="M39"/>
  <c r="I39"/>
  <c r="M38"/>
  <c r="I38"/>
  <c r="M37"/>
  <c r="I37"/>
  <c r="M36"/>
  <c r="I36"/>
  <c r="I35"/>
  <c r="M35" s="1"/>
  <c r="M34" s="1"/>
  <c r="L34"/>
  <c r="K34"/>
  <c r="J34"/>
  <c r="I34"/>
  <c r="H34"/>
  <c r="G34"/>
  <c r="F34"/>
  <c r="E34"/>
  <c r="D34"/>
  <c r="I33"/>
  <c r="M33" s="1"/>
  <c r="I32"/>
  <c r="M32" s="1"/>
  <c r="I31"/>
  <c r="M31" s="1"/>
  <c r="M30" s="1"/>
  <c r="M29" s="1"/>
  <c r="M28" s="1"/>
  <c r="L30"/>
  <c r="K30"/>
  <c r="J30"/>
  <c r="I30"/>
  <c r="H30"/>
  <c r="G30"/>
  <c r="F30"/>
  <c r="E30"/>
  <c r="D30"/>
  <c r="L29"/>
  <c r="K29"/>
  <c r="J29"/>
  <c r="I29"/>
  <c r="H29"/>
  <c r="G29"/>
  <c r="F29"/>
  <c r="E29"/>
  <c r="D29"/>
  <c r="L28"/>
  <c r="K28"/>
  <c r="J28"/>
  <c r="I28"/>
  <c r="H28"/>
  <c r="G28"/>
  <c r="F28"/>
  <c r="E28"/>
  <c r="D28"/>
  <c r="L27"/>
  <c r="L83" s="1"/>
  <c r="K27"/>
  <c r="K83" s="1"/>
  <c r="J27"/>
  <c r="J83" s="1"/>
  <c r="I27"/>
  <c r="I83" s="1"/>
  <c r="H27"/>
  <c r="H83" s="1"/>
  <c r="G27"/>
  <c r="G83" s="1"/>
  <c r="F27"/>
  <c r="F83" s="1"/>
  <c r="E27"/>
  <c r="E83" s="1"/>
  <c r="D27"/>
  <c r="D83" s="1"/>
  <c r="F15"/>
  <c r="F14"/>
  <c r="E14"/>
  <c r="F13"/>
  <c r="E12"/>
  <c r="F12" s="1"/>
  <c r="M11"/>
  <c r="K11"/>
  <c r="B11"/>
  <c r="A11"/>
  <c r="M10"/>
  <c r="K10"/>
  <c r="B10"/>
  <c r="M9"/>
  <c r="K9"/>
  <c r="B9"/>
  <c r="A6"/>
  <c r="I5"/>
  <c r="H5"/>
  <c r="A5"/>
  <c r="A102" i="9"/>
  <c r="G100"/>
  <c r="A100"/>
  <c r="G98"/>
  <c r="A98"/>
  <c r="M85"/>
  <c r="N84"/>
  <c r="L84"/>
  <c r="K84"/>
  <c r="J84"/>
  <c r="I84"/>
  <c r="H84"/>
  <c r="G84"/>
  <c r="F84"/>
  <c r="M84" s="1"/>
  <c r="E84"/>
  <c r="D84"/>
  <c r="M83"/>
  <c r="M82"/>
  <c r="M81"/>
  <c r="N80"/>
  <c r="L80"/>
  <c r="K80"/>
  <c r="J80"/>
  <c r="I80"/>
  <c r="H80"/>
  <c r="G80"/>
  <c r="F80"/>
  <c r="M80" s="1"/>
  <c r="E80"/>
  <c r="D80"/>
  <c r="N79"/>
  <c r="L79"/>
  <c r="K79"/>
  <c r="J79"/>
  <c r="I79"/>
  <c r="H79"/>
  <c r="G79"/>
  <c r="F79"/>
  <c r="M79" s="1"/>
  <c r="E79"/>
  <c r="D79"/>
  <c r="M78"/>
  <c r="M77"/>
  <c r="M76"/>
  <c r="M75"/>
  <c r="N74"/>
  <c r="L74"/>
  <c r="K74"/>
  <c r="J74"/>
  <c r="I74"/>
  <c r="H74"/>
  <c r="G74"/>
  <c r="F74"/>
  <c r="M74" s="1"/>
  <c r="E74"/>
  <c r="D74"/>
  <c r="M73"/>
  <c r="M72"/>
  <c r="M71"/>
  <c r="M70"/>
  <c r="M69"/>
  <c r="N68"/>
  <c r="L68"/>
  <c r="K68"/>
  <c r="J68"/>
  <c r="I68"/>
  <c r="H68"/>
  <c r="G68"/>
  <c r="F68"/>
  <c r="M68" s="1"/>
  <c r="E68"/>
  <c r="D68"/>
  <c r="M67"/>
  <c r="M66"/>
  <c r="N65"/>
  <c r="L65"/>
  <c r="K65"/>
  <c r="J65"/>
  <c r="I65"/>
  <c r="H65"/>
  <c r="G65"/>
  <c r="F65"/>
  <c r="M65" s="1"/>
  <c r="E65"/>
  <c r="D65"/>
  <c r="M64"/>
  <c r="M63"/>
  <c r="N62"/>
  <c r="L62"/>
  <c r="K62"/>
  <c r="J62"/>
  <c r="I62"/>
  <c r="H62"/>
  <c r="G62"/>
  <c r="F62"/>
  <c r="M62" s="1"/>
  <c r="E62"/>
  <c r="D62"/>
  <c r="M61"/>
  <c r="N60"/>
  <c r="L60"/>
  <c r="K60"/>
  <c r="J60"/>
  <c r="I60"/>
  <c r="H60"/>
  <c r="G60"/>
  <c r="F60"/>
  <c r="M60" s="1"/>
  <c r="E60"/>
  <c r="D60"/>
  <c r="D59" s="1"/>
  <c r="D22" s="1"/>
  <c r="N59"/>
  <c r="L59"/>
  <c r="K59"/>
  <c r="J59"/>
  <c r="I59"/>
  <c r="M59" s="1"/>
  <c r="H59"/>
  <c r="G59"/>
  <c r="F59"/>
  <c r="E59"/>
  <c r="M58"/>
  <c r="M57"/>
  <c r="M56"/>
  <c r="M55"/>
  <c r="N54"/>
  <c r="L54"/>
  <c r="K54"/>
  <c r="J54"/>
  <c r="I54"/>
  <c r="H54"/>
  <c r="G54"/>
  <c r="F54"/>
  <c r="M54" s="1"/>
  <c r="D54"/>
  <c r="M53"/>
  <c r="M52"/>
  <c r="M51"/>
  <c r="N50"/>
  <c r="L50"/>
  <c r="K50"/>
  <c r="J50"/>
  <c r="I50"/>
  <c r="M50" s="1"/>
  <c r="H50"/>
  <c r="G50"/>
  <c r="F50"/>
  <c r="E50"/>
  <c r="D50"/>
  <c r="M49"/>
  <c r="M48"/>
  <c r="N47"/>
  <c r="L47"/>
  <c r="K47"/>
  <c r="J47"/>
  <c r="I47"/>
  <c r="H47"/>
  <c r="G47"/>
  <c r="F47"/>
  <c r="M47" s="1"/>
  <c r="E47"/>
  <c r="D47"/>
  <c r="M46"/>
  <c r="M45"/>
  <c r="N44"/>
  <c r="L44"/>
  <c r="K44"/>
  <c r="J44"/>
  <c r="I44"/>
  <c r="M44" s="1"/>
  <c r="H44"/>
  <c r="G44"/>
  <c r="F44"/>
  <c r="D44"/>
  <c r="M43"/>
  <c r="M42"/>
  <c r="M41"/>
  <c r="M40"/>
  <c r="M39"/>
  <c r="M38"/>
  <c r="N37"/>
  <c r="L37"/>
  <c r="K37"/>
  <c r="J37"/>
  <c r="I37"/>
  <c r="M37" s="1"/>
  <c r="H37"/>
  <c r="G37"/>
  <c r="F37"/>
  <c r="D37"/>
  <c r="M36"/>
  <c r="M35"/>
  <c r="M34"/>
  <c r="M33"/>
  <c r="M32"/>
  <c r="M31"/>
  <c r="N30"/>
  <c r="L30"/>
  <c r="K30"/>
  <c r="J30"/>
  <c r="I30"/>
  <c r="H30"/>
  <c r="G30"/>
  <c r="F30"/>
  <c r="M30" s="1"/>
  <c r="D30"/>
  <c r="M29"/>
  <c r="M28"/>
  <c r="M27"/>
  <c r="N26"/>
  <c r="L26"/>
  <c r="K26"/>
  <c r="J26"/>
  <c r="I26"/>
  <c r="H26"/>
  <c r="G26"/>
  <c r="F26"/>
  <c r="M26" s="1"/>
  <c r="D26"/>
  <c r="N25"/>
  <c r="L25"/>
  <c r="K25"/>
  <c r="J25"/>
  <c r="I25"/>
  <c r="H25"/>
  <c r="G25"/>
  <c r="F25"/>
  <c r="M25" s="1"/>
  <c r="D25"/>
  <c r="N24"/>
  <c r="L24"/>
  <c r="K24"/>
  <c r="J24"/>
  <c r="I24"/>
  <c r="H24"/>
  <c r="G24"/>
  <c r="F24"/>
  <c r="M24" s="1"/>
  <c r="D24"/>
  <c r="N22"/>
  <c r="L22"/>
  <c r="K22"/>
  <c r="J22"/>
  <c r="I22"/>
  <c r="H22"/>
  <c r="G22"/>
  <c r="F22"/>
  <c r="M22" s="1"/>
  <c r="E22"/>
  <c r="E15"/>
  <c r="E14"/>
  <c r="D14"/>
  <c r="E13"/>
  <c r="E12"/>
  <c r="D12"/>
  <c r="M11"/>
  <c r="K11"/>
  <c r="B11"/>
  <c r="A11"/>
  <c r="M10"/>
  <c r="K10"/>
  <c r="B10"/>
  <c r="M9"/>
  <c r="K9"/>
  <c r="B9"/>
  <c r="A6"/>
  <c r="J5"/>
  <c r="I5"/>
  <c r="A5"/>
  <c r="A102" i="8"/>
  <c r="G100"/>
  <c r="A100"/>
  <c r="G98"/>
  <c r="A98"/>
  <c r="M85"/>
  <c r="N84"/>
  <c r="L84"/>
  <c r="K84"/>
  <c r="J84"/>
  <c r="I84"/>
  <c r="H84"/>
  <c r="G84"/>
  <c r="F84"/>
  <c r="M84" s="1"/>
  <c r="E84"/>
  <c r="D84"/>
  <c r="M83"/>
  <c r="M82"/>
  <c r="M81"/>
  <c r="N80"/>
  <c r="L80"/>
  <c r="K80"/>
  <c r="J80"/>
  <c r="I80"/>
  <c r="H80"/>
  <c r="G80"/>
  <c r="F80"/>
  <c r="M80" s="1"/>
  <c r="E80"/>
  <c r="D80"/>
  <c r="N79"/>
  <c r="L79"/>
  <c r="K79"/>
  <c r="J79"/>
  <c r="I79"/>
  <c r="H79"/>
  <c r="G79"/>
  <c r="F79"/>
  <c r="M79" s="1"/>
  <c r="E79"/>
  <c r="D79"/>
  <c r="M78"/>
  <c r="M77"/>
  <c r="M76"/>
  <c r="M75"/>
  <c r="N74"/>
  <c r="L74"/>
  <c r="K74"/>
  <c r="J74"/>
  <c r="I74"/>
  <c r="H74"/>
  <c r="G74"/>
  <c r="F74"/>
  <c r="M74" s="1"/>
  <c r="E74"/>
  <c r="D74"/>
  <c r="M73"/>
  <c r="M72"/>
  <c r="M71"/>
  <c r="M70"/>
  <c r="M69"/>
  <c r="N68"/>
  <c r="L68"/>
  <c r="K68"/>
  <c r="J68"/>
  <c r="I68"/>
  <c r="H68"/>
  <c r="G68"/>
  <c r="F68"/>
  <c r="M68" s="1"/>
  <c r="E68"/>
  <c r="D68"/>
  <c r="M67"/>
  <c r="M66"/>
  <c r="N65"/>
  <c r="L65"/>
  <c r="K65"/>
  <c r="J65"/>
  <c r="I65"/>
  <c r="H65"/>
  <c r="G65"/>
  <c r="F65"/>
  <c r="M65" s="1"/>
  <c r="E65"/>
  <c r="D65"/>
  <c r="M64"/>
  <c r="M63"/>
  <c r="N62"/>
  <c r="L62"/>
  <c r="K62"/>
  <c r="J62"/>
  <c r="I62"/>
  <c r="H62"/>
  <c r="G62"/>
  <c r="F62"/>
  <c r="M62" s="1"/>
  <c r="E62"/>
  <c r="D62"/>
  <c r="M61"/>
  <c r="N60"/>
  <c r="L60"/>
  <c r="K60"/>
  <c r="J60"/>
  <c r="I60"/>
  <c r="H60"/>
  <c r="G60"/>
  <c r="F60"/>
  <c r="M60" s="1"/>
  <c r="E60"/>
  <c r="D60"/>
  <c r="N59"/>
  <c r="L59"/>
  <c r="K59"/>
  <c r="J59"/>
  <c r="I59"/>
  <c r="H59"/>
  <c r="G59"/>
  <c r="F59"/>
  <c r="M59" s="1"/>
  <c r="E59"/>
  <c r="D59"/>
  <c r="M58"/>
  <c r="M57"/>
  <c r="M56"/>
  <c r="M55"/>
  <c r="N54"/>
  <c r="L54"/>
  <c r="K54"/>
  <c r="J54"/>
  <c r="I54"/>
  <c r="H54"/>
  <c r="G54"/>
  <c r="F54"/>
  <c r="M54" s="1"/>
  <c r="D54"/>
  <c r="M53"/>
  <c r="M52"/>
  <c r="M51"/>
  <c r="N50"/>
  <c r="L50"/>
  <c r="K50"/>
  <c r="J50"/>
  <c r="I50"/>
  <c r="H50"/>
  <c r="G50"/>
  <c r="F50"/>
  <c r="M50" s="1"/>
  <c r="E50"/>
  <c r="D50"/>
  <c r="M49"/>
  <c r="M48"/>
  <c r="N47"/>
  <c r="L47"/>
  <c r="K47"/>
  <c r="J47"/>
  <c r="I47"/>
  <c r="H47"/>
  <c r="G47"/>
  <c r="F47"/>
  <c r="M47" s="1"/>
  <c r="E47"/>
  <c r="D47"/>
  <c r="M46"/>
  <c r="M45"/>
  <c r="N44"/>
  <c r="L44"/>
  <c r="K44"/>
  <c r="J44"/>
  <c r="I44"/>
  <c r="H44"/>
  <c r="G44"/>
  <c r="F44"/>
  <c r="M44" s="1"/>
  <c r="D44"/>
  <c r="M43"/>
  <c r="M42"/>
  <c r="M41"/>
  <c r="M40"/>
  <c r="M39"/>
  <c r="M38"/>
  <c r="N37"/>
  <c r="L37"/>
  <c r="K37"/>
  <c r="J37"/>
  <c r="I37"/>
  <c r="H37"/>
  <c r="G37"/>
  <c r="F37"/>
  <c r="M37" s="1"/>
  <c r="D37"/>
  <c r="M36"/>
  <c r="M35"/>
  <c r="M34"/>
  <c r="M33"/>
  <c r="M32"/>
  <c r="M31"/>
  <c r="N30"/>
  <c r="L30"/>
  <c r="K30"/>
  <c r="J30"/>
  <c r="I30"/>
  <c r="H30"/>
  <c r="G30"/>
  <c r="F30"/>
  <c r="M30" s="1"/>
  <c r="D30"/>
  <c r="M29"/>
  <c r="M28"/>
  <c r="M27"/>
  <c r="N26"/>
  <c r="L26"/>
  <c r="K26"/>
  <c r="J26"/>
  <c r="I26"/>
  <c r="H26"/>
  <c r="G26"/>
  <c r="F26"/>
  <c r="M26" s="1"/>
  <c r="D26"/>
  <c r="N25"/>
  <c r="L25"/>
  <c r="K25"/>
  <c r="J25"/>
  <c r="I25"/>
  <c r="H25"/>
  <c r="G25"/>
  <c r="F25"/>
  <c r="M25" s="1"/>
  <c r="D25"/>
  <c r="N24"/>
  <c r="L24"/>
  <c r="K24"/>
  <c r="J24"/>
  <c r="I24"/>
  <c r="H24"/>
  <c r="G24"/>
  <c r="F24"/>
  <c r="M24" s="1"/>
  <c r="D24"/>
  <c r="N22"/>
  <c r="L22"/>
  <c r="K22"/>
  <c r="J22"/>
  <c r="I22"/>
  <c r="H22"/>
  <c r="G22"/>
  <c r="F22"/>
  <c r="M22" s="1"/>
  <c r="E22"/>
  <c r="D22"/>
  <c r="E15"/>
  <c r="E14"/>
  <c r="D14"/>
  <c r="E13"/>
  <c r="E12"/>
  <c r="D12"/>
  <c r="M11"/>
  <c r="K11"/>
  <c r="B11"/>
  <c r="A11"/>
  <c r="M10"/>
  <c r="K10"/>
  <c r="B10"/>
  <c r="M9"/>
  <c r="K9"/>
  <c r="B9"/>
  <c r="A6"/>
  <c r="J5"/>
  <c r="I5"/>
  <c r="A5"/>
  <c r="A102" i="7"/>
  <c r="G100"/>
  <c r="A100"/>
  <c r="G98"/>
  <c r="A98"/>
  <c r="M85"/>
  <c r="N84"/>
  <c r="L84"/>
  <c r="K84"/>
  <c r="J84"/>
  <c r="I84"/>
  <c r="H84"/>
  <c r="G84"/>
  <c r="F84"/>
  <c r="M84" s="1"/>
  <c r="E84"/>
  <c r="D84"/>
  <c r="M83"/>
  <c r="M82"/>
  <c r="M81"/>
  <c r="N80"/>
  <c r="L80"/>
  <c r="K80"/>
  <c r="J80"/>
  <c r="I80"/>
  <c r="H80"/>
  <c r="G80"/>
  <c r="F80"/>
  <c r="M80" s="1"/>
  <c r="E80"/>
  <c r="D80"/>
  <c r="N79"/>
  <c r="L79"/>
  <c r="K79"/>
  <c r="J79"/>
  <c r="I79"/>
  <c r="H79"/>
  <c r="G79"/>
  <c r="F79"/>
  <c r="M79" s="1"/>
  <c r="E79"/>
  <c r="D79"/>
  <c r="M78"/>
  <c r="M77"/>
  <c r="M76"/>
  <c r="M75"/>
  <c r="N74"/>
  <c r="L74"/>
  <c r="K74"/>
  <c r="J74"/>
  <c r="I74"/>
  <c r="H74"/>
  <c r="G74"/>
  <c r="F74"/>
  <c r="M74" s="1"/>
  <c r="E74"/>
  <c r="D74"/>
  <c r="M73"/>
  <c r="M72"/>
  <c r="M71"/>
  <c r="M70"/>
  <c r="M69"/>
  <c r="N68"/>
  <c r="L68"/>
  <c r="K68"/>
  <c r="J68"/>
  <c r="I68"/>
  <c r="H68"/>
  <c r="G68"/>
  <c r="F68"/>
  <c r="M68" s="1"/>
  <c r="E68"/>
  <c r="D68"/>
  <c r="M67"/>
  <c r="M66"/>
  <c r="N65"/>
  <c r="L65"/>
  <c r="K65"/>
  <c r="J65"/>
  <c r="I65"/>
  <c r="M65" s="1"/>
  <c r="H65"/>
  <c r="G65"/>
  <c r="F65"/>
  <c r="E65"/>
  <c r="D65"/>
  <c r="M64"/>
  <c r="M63"/>
  <c r="N62"/>
  <c r="L62"/>
  <c r="K62"/>
  <c r="J62"/>
  <c r="I62"/>
  <c r="H62"/>
  <c r="G62"/>
  <c r="F62"/>
  <c r="M62" s="1"/>
  <c r="E62"/>
  <c r="D62"/>
  <c r="M61"/>
  <c r="N60"/>
  <c r="L60"/>
  <c r="K60"/>
  <c r="J60"/>
  <c r="I60"/>
  <c r="H60"/>
  <c r="G60"/>
  <c r="F60"/>
  <c r="M60" s="1"/>
  <c r="E60"/>
  <c r="D60"/>
  <c r="N59"/>
  <c r="L59"/>
  <c r="K59"/>
  <c r="J59"/>
  <c r="I59"/>
  <c r="M59" s="1"/>
  <c r="H59"/>
  <c r="G59"/>
  <c r="F59"/>
  <c r="E59"/>
  <c r="D59"/>
  <c r="M58"/>
  <c r="M57"/>
  <c r="M56"/>
  <c r="M55"/>
  <c r="N54"/>
  <c r="L54"/>
  <c r="K54"/>
  <c r="J54"/>
  <c r="I54"/>
  <c r="H54"/>
  <c r="G54"/>
  <c r="F54"/>
  <c r="M54" s="1"/>
  <c r="D54"/>
  <c r="M53"/>
  <c r="M52"/>
  <c r="M51"/>
  <c r="N50"/>
  <c r="L50"/>
  <c r="K50"/>
  <c r="J50"/>
  <c r="I50"/>
  <c r="M50" s="1"/>
  <c r="H50"/>
  <c r="G50"/>
  <c r="F50"/>
  <c r="E50"/>
  <c r="D50"/>
  <c r="M49"/>
  <c r="M48"/>
  <c r="N47"/>
  <c r="L47"/>
  <c r="K47"/>
  <c r="J47"/>
  <c r="I47"/>
  <c r="H47"/>
  <c r="G47"/>
  <c r="F47"/>
  <c r="M47" s="1"/>
  <c r="E47"/>
  <c r="D47"/>
  <c r="M46"/>
  <c r="M45"/>
  <c r="N44"/>
  <c r="L44"/>
  <c r="K44"/>
  <c r="J44"/>
  <c r="I44"/>
  <c r="M44" s="1"/>
  <c r="H44"/>
  <c r="G44"/>
  <c r="F44"/>
  <c r="D44"/>
  <c r="M43"/>
  <c r="M42"/>
  <c r="M41"/>
  <c r="M40"/>
  <c r="M39"/>
  <c r="M38"/>
  <c r="N37"/>
  <c r="L37"/>
  <c r="K37"/>
  <c r="J37"/>
  <c r="I37"/>
  <c r="M37" s="1"/>
  <c r="H37"/>
  <c r="G37"/>
  <c r="F37"/>
  <c r="D37"/>
  <c r="M36"/>
  <c r="M35"/>
  <c r="M34"/>
  <c r="M33"/>
  <c r="M32"/>
  <c r="M31"/>
  <c r="N30"/>
  <c r="L30"/>
  <c r="K30"/>
  <c r="J30"/>
  <c r="I30"/>
  <c r="H30"/>
  <c r="G30"/>
  <c r="F30"/>
  <c r="M30" s="1"/>
  <c r="D30"/>
  <c r="M29"/>
  <c r="M28"/>
  <c r="M27"/>
  <c r="N26"/>
  <c r="L26"/>
  <c r="K26"/>
  <c r="J26"/>
  <c r="I26"/>
  <c r="H26"/>
  <c r="G26"/>
  <c r="F26"/>
  <c r="M26" s="1"/>
  <c r="D26"/>
  <c r="N25"/>
  <c r="L25"/>
  <c r="K25"/>
  <c r="J25"/>
  <c r="I25"/>
  <c r="H25"/>
  <c r="G25"/>
  <c r="F25"/>
  <c r="M25" s="1"/>
  <c r="D25"/>
  <c r="N24"/>
  <c r="L24"/>
  <c r="K24"/>
  <c r="J24"/>
  <c r="I24"/>
  <c r="H24"/>
  <c r="G24"/>
  <c r="F24"/>
  <c r="M24" s="1"/>
  <c r="D24"/>
  <c r="N22"/>
  <c r="L22"/>
  <c r="K22"/>
  <c r="J22"/>
  <c r="I22"/>
  <c r="H22"/>
  <c r="G22"/>
  <c r="F22"/>
  <c r="M22" s="1"/>
  <c r="E22"/>
  <c r="D22"/>
  <c r="E15"/>
  <c r="E14"/>
  <c r="D14"/>
  <c r="E13"/>
  <c r="E12"/>
  <c r="D12"/>
  <c r="M11"/>
  <c r="K11"/>
  <c r="B11"/>
  <c r="A11"/>
  <c r="M10"/>
  <c r="K10"/>
  <c r="B10"/>
  <c r="M9"/>
  <c r="K9"/>
  <c r="B9"/>
  <c r="A6"/>
  <c r="J5"/>
  <c r="I5"/>
  <c r="A5"/>
  <c r="A102" i="6"/>
  <c r="G100"/>
  <c r="A100"/>
  <c r="G98"/>
  <c r="A98"/>
  <c r="M85"/>
  <c r="N84"/>
  <c r="L84"/>
  <c r="K84"/>
  <c r="J84"/>
  <c r="I84"/>
  <c r="H84"/>
  <c r="G84"/>
  <c r="F84"/>
  <c r="M84" s="1"/>
  <c r="E84"/>
  <c r="D84"/>
  <c r="M83"/>
  <c r="M82"/>
  <c r="M81"/>
  <c r="N80"/>
  <c r="L80"/>
  <c r="K80"/>
  <c r="J80"/>
  <c r="I80"/>
  <c r="H80"/>
  <c r="G80"/>
  <c r="F80"/>
  <c r="M80" s="1"/>
  <c r="E80"/>
  <c r="D80"/>
  <c r="N79"/>
  <c r="L79"/>
  <c r="K79"/>
  <c r="J79"/>
  <c r="I79"/>
  <c r="H79"/>
  <c r="G79"/>
  <c r="F79"/>
  <c r="M79" s="1"/>
  <c r="E79"/>
  <c r="D79"/>
  <c r="M78"/>
  <c r="M77"/>
  <c r="M76"/>
  <c r="M75"/>
  <c r="N74"/>
  <c r="L74"/>
  <c r="K74"/>
  <c r="J74"/>
  <c r="I74"/>
  <c r="H74"/>
  <c r="G74"/>
  <c r="F74"/>
  <c r="M74" s="1"/>
  <c r="E74"/>
  <c r="D74"/>
  <c r="M73"/>
  <c r="M72"/>
  <c r="M71"/>
  <c r="M70"/>
  <c r="M69"/>
  <c r="N68"/>
  <c r="L68"/>
  <c r="K68"/>
  <c r="J68"/>
  <c r="I68"/>
  <c r="H68"/>
  <c r="G68"/>
  <c r="F68"/>
  <c r="M68" s="1"/>
  <c r="E68"/>
  <c r="D68"/>
  <c r="M67"/>
  <c r="M66"/>
  <c r="N65"/>
  <c r="L65"/>
  <c r="K65"/>
  <c r="J65"/>
  <c r="I65"/>
  <c r="H65"/>
  <c r="G65"/>
  <c r="F65"/>
  <c r="M65" s="1"/>
  <c r="E65"/>
  <c r="D65"/>
  <c r="M64"/>
  <c r="M63"/>
  <c r="N62"/>
  <c r="L62"/>
  <c r="K62"/>
  <c r="J62"/>
  <c r="I62"/>
  <c r="H62"/>
  <c r="G62"/>
  <c r="F62"/>
  <c r="M62" s="1"/>
  <c r="E62"/>
  <c r="D62"/>
  <c r="M61"/>
  <c r="N60"/>
  <c r="L60"/>
  <c r="K60"/>
  <c r="J60"/>
  <c r="I60"/>
  <c r="H60"/>
  <c r="G60"/>
  <c r="F60"/>
  <c r="M60" s="1"/>
  <c r="E60"/>
  <c r="D60"/>
  <c r="N59"/>
  <c r="L59"/>
  <c r="K59"/>
  <c r="J59"/>
  <c r="I59"/>
  <c r="H59"/>
  <c r="G59"/>
  <c r="F59"/>
  <c r="M59" s="1"/>
  <c r="E59"/>
  <c r="D59"/>
  <c r="M58"/>
  <c r="M57"/>
  <c r="M56"/>
  <c r="M55"/>
  <c r="N54"/>
  <c r="L54"/>
  <c r="K54"/>
  <c r="J54"/>
  <c r="I54"/>
  <c r="H54"/>
  <c r="G54"/>
  <c r="F54"/>
  <c r="M54" s="1"/>
  <c r="D54"/>
  <c r="M53"/>
  <c r="M52"/>
  <c r="M51"/>
  <c r="N50"/>
  <c r="L50"/>
  <c r="K50"/>
  <c r="J50"/>
  <c r="I50"/>
  <c r="H50"/>
  <c r="G50"/>
  <c r="F50"/>
  <c r="M50" s="1"/>
  <c r="E50"/>
  <c r="D50"/>
  <c r="M49"/>
  <c r="M48"/>
  <c r="N47"/>
  <c r="L47"/>
  <c r="K47"/>
  <c r="J47"/>
  <c r="I47"/>
  <c r="H47"/>
  <c r="G47"/>
  <c r="F47"/>
  <c r="M47" s="1"/>
  <c r="E47"/>
  <c r="D47"/>
  <c r="M46"/>
  <c r="M45"/>
  <c r="N44"/>
  <c r="L44"/>
  <c r="K44"/>
  <c r="J44"/>
  <c r="I44"/>
  <c r="H44"/>
  <c r="G44"/>
  <c r="F44"/>
  <c r="M44" s="1"/>
  <c r="D44"/>
  <c r="M43"/>
  <c r="M42"/>
  <c r="M41"/>
  <c r="M40"/>
  <c r="M39"/>
  <c r="M38"/>
  <c r="N37"/>
  <c r="L37"/>
  <c r="K37"/>
  <c r="J37"/>
  <c r="I37"/>
  <c r="H37"/>
  <c r="G37"/>
  <c r="F37"/>
  <c r="M37" s="1"/>
  <c r="D37"/>
  <c r="M36"/>
  <c r="M35"/>
  <c r="M34"/>
  <c r="M33"/>
  <c r="M32"/>
  <c r="M31"/>
  <c r="N30"/>
  <c r="L30"/>
  <c r="K30"/>
  <c r="J30"/>
  <c r="I30"/>
  <c r="H30"/>
  <c r="G30"/>
  <c r="F30"/>
  <c r="M30" s="1"/>
  <c r="D30"/>
  <c r="M29"/>
  <c r="M28"/>
  <c r="M27"/>
  <c r="N26"/>
  <c r="L26"/>
  <c r="K26"/>
  <c r="J26"/>
  <c r="I26"/>
  <c r="H26"/>
  <c r="G26"/>
  <c r="F26"/>
  <c r="M26" s="1"/>
  <c r="D26"/>
  <c r="N25"/>
  <c r="L25"/>
  <c r="K25"/>
  <c r="J25"/>
  <c r="I25"/>
  <c r="H25"/>
  <c r="G25"/>
  <c r="F25"/>
  <c r="M25" s="1"/>
  <c r="D25"/>
  <c r="N24"/>
  <c r="L24"/>
  <c r="K24"/>
  <c r="J24"/>
  <c r="I24"/>
  <c r="H24"/>
  <c r="G24"/>
  <c r="F24"/>
  <c r="M24" s="1"/>
  <c r="D24"/>
  <c r="N22"/>
  <c r="L22"/>
  <c r="K22"/>
  <c r="J22"/>
  <c r="I22"/>
  <c r="H22"/>
  <c r="G22"/>
  <c r="F22"/>
  <c r="M22" s="1"/>
  <c r="E22"/>
  <c r="D22"/>
  <c r="E15"/>
  <c r="E14"/>
  <c r="D14"/>
  <c r="E13"/>
  <c r="E12"/>
  <c r="D12"/>
  <c r="M11"/>
  <c r="K11"/>
  <c r="B11"/>
  <c r="A11"/>
  <c r="M10"/>
  <c r="K10"/>
  <c r="B10"/>
  <c r="M9"/>
  <c r="K9"/>
  <c r="B9"/>
  <c r="A6"/>
  <c r="J5"/>
  <c r="I5"/>
  <c r="A5"/>
  <c r="A105" i="5"/>
  <c r="H104"/>
  <c r="A104"/>
  <c r="H102"/>
  <c r="A102"/>
  <c r="P81"/>
  <c r="O81"/>
  <c r="N81"/>
  <c r="M81"/>
  <c r="L81"/>
  <c r="K81"/>
  <c r="D81"/>
  <c r="P75"/>
  <c r="O75"/>
  <c r="N75"/>
  <c r="M75"/>
  <c r="L75"/>
  <c r="K75"/>
  <c r="D75"/>
  <c r="P72"/>
  <c r="O72"/>
  <c r="N72"/>
  <c r="M72"/>
  <c r="L72"/>
  <c r="K72"/>
  <c r="D72"/>
  <c r="P69"/>
  <c r="O69"/>
  <c r="N69"/>
  <c r="M69"/>
  <c r="L69"/>
  <c r="K69"/>
  <c r="D69"/>
  <c r="P67"/>
  <c r="O67"/>
  <c r="N67"/>
  <c r="M67"/>
  <c r="L67"/>
  <c r="K67"/>
  <c r="D67"/>
  <c r="P66"/>
  <c r="O66"/>
  <c r="N66"/>
  <c r="M66"/>
  <c r="L66"/>
  <c r="K66"/>
  <c r="D66"/>
  <c r="P61"/>
  <c r="O61"/>
  <c r="N61"/>
  <c r="M61"/>
  <c r="L61"/>
  <c r="K61"/>
  <c r="D61"/>
  <c r="P57"/>
  <c r="O57"/>
  <c r="N57"/>
  <c r="M57"/>
  <c r="L57"/>
  <c r="K57"/>
  <c r="D57"/>
  <c r="P54"/>
  <c r="O54"/>
  <c r="N54"/>
  <c r="M54"/>
  <c r="L54"/>
  <c r="K54"/>
  <c r="D54"/>
  <c r="P51"/>
  <c r="O51"/>
  <c r="N51"/>
  <c r="M51"/>
  <c r="L51"/>
  <c r="K51"/>
  <c r="D51"/>
  <c r="P44"/>
  <c r="O44"/>
  <c r="N44"/>
  <c r="M44"/>
  <c r="L44"/>
  <c r="K44"/>
  <c r="D44"/>
  <c r="P37"/>
  <c r="O37"/>
  <c r="N37"/>
  <c r="M37"/>
  <c r="L37"/>
  <c r="K37"/>
  <c r="D37"/>
  <c r="P33"/>
  <c r="O33"/>
  <c r="N33"/>
  <c r="M33"/>
  <c r="L33"/>
  <c r="K33"/>
  <c r="D33"/>
  <c r="P32"/>
  <c r="O32"/>
  <c r="N32"/>
  <c r="M32"/>
  <c r="L32"/>
  <c r="K32"/>
  <c r="D32"/>
  <c r="P31"/>
  <c r="O31"/>
  <c r="N31"/>
  <c r="M31"/>
  <c r="L31"/>
  <c r="K31"/>
  <c r="D31"/>
  <c r="P29"/>
  <c r="O29"/>
  <c r="N29"/>
  <c r="M29"/>
  <c r="L29"/>
  <c r="K29"/>
  <c r="D29"/>
  <c r="Q23"/>
  <c r="J23"/>
  <c r="I23"/>
  <c r="D23"/>
  <c r="G15"/>
  <c r="G14"/>
  <c r="E14"/>
  <c r="G13"/>
  <c r="G12"/>
  <c r="E12"/>
  <c r="Q11"/>
  <c r="M11"/>
  <c r="B11"/>
  <c r="A11"/>
  <c r="Q10"/>
  <c r="M10"/>
  <c r="B10"/>
  <c r="Q9"/>
  <c r="M9"/>
  <c r="B9"/>
  <c r="A6"/>
  <c r="N4"/>
  <c r="K4"/>
  <c r="A4"/>
  <c r="A104" i="4"/>
  <c r="G103"/>
  <c r="A103"/>
  <c r="G101"/>
  <c r="A101"/>
  <c r="J87"/>
  <c r="J85"/>
  <c r="I84"/>
  <c r="H84"/>
  <c r="G84"/>
  <c r="F84"/>
  <c r="J84" s="1"/>
  <c r="E84"/>
  <c r="D84"/>
  <c r="J83"/>
  <c r="J82"/>
  <c r="J81"/>
  <c r="I80"/>
  <c r="H80"/>
  <c r="G80"/>
  <c r="F80"/>
  <c r="J80" s="1"/>
  <c r="E80"/>
  <c r="D80"/>
  <c r="I79"/>
  <c r="H79"/>
  <c r="G79"/>
  <c r="F79"/>
  <c r="J79" s="1"/>
  <c r="E79"/>
  <c r="D79"/>
  <c r="J78"/>
  <c r="J77"/>
  <c r="J76"/>
  <c r="J75"/>
  <c r="I74"/>
  <c r="H74"/>
  <c r="G74"/>
  <c r="F74"/>
  <c r="J74" s="1"/>
  <c r="E74"/>
  <c r="D74"/>
  <c r="J73"/>
  <c r="J72"/>
  <c r="J71"/>
  <c r="J70"/>
  <c r="J69"/>
  <c r="I68"/>
  <c r="H68"/>
  <c r="G68"/>
  <c r="F68"/>
  <c r="J68" s="1"/>
  <c r="E68"/>
  <c r="D68"/>
  <c r="J67"/>
  <c r="J66"/>
  <c r="I65"/>
  <c r="H65"/>
  <c r="G65"/>
  <c r="F65"/>
  <c r="J65" s="1"/>
  <c r="E65"/>
  <c r="D65"/>
  <c r="J64"/>
  <c r="J63"/>
  <c r="I62"/>
  <c r="H62"/>
  <c r="G62"/>
  <c r="F62"/>
  <c r="J62" s="1"/>
  <c r="E62"/>
  <c r="D62"/>
  <c r="J61"/>
  <c r="I60"/>
  <c r="H60"/>
  <c r="G60"/>
  <c r="F60"/>
  <c r="J60" s="1"/>
  <c r="E60"/>
  <c r="D60"/>
  <c r="I59"/>
  <c r="H59"/>
  <c r="G59"/>
  <c r="F59"/>
  <c r="J59" s="1"/>
  <c r="E59"/>
  <c r="D59"/>
  <c r="J58"/>
  <c r="J57"/>
  <c r="J56"/>
  <c r="J55"/>
  <c r="I54"/>
  <c r="H54"/>
  <c r="G54"/>
  <c r="F54"/>
  <c r="J54" s="1"/>
  <c r="D54"/>
  <c r="J53"/>
  <c r="J52"/>
  <c r="J51"/>
  <c r="I50"/>
  <c r="H50"/>
  <c r="G50"/>
  <c r="F50"/>
  <c r="J50" s="1"/>
  <c r="E50"/>
  <c r="D50"/>
  <c r="J49"/>
  <c r="J48"/>
  <c r="I47"/>
  <c r="H47"/>
  <c r="G47"/>
  <c r="F47"/>
  <c r="J47" s="1"/>
  <c r="E47"/>
  <c r="D47"/>
  <c r="J46"/>
  <c r="J45"/>
  <c r="I44"/>
  <c r="H44"/>
  <c r="G44"/>
  <c r="F44"/>
  <c r="J44" s="1"/>
  <c r="D44"/>
  <c r="J43"/>
  <c r="J42"/>
  <c r="J41"/>
  <c r="J40"/>
  <c r="J39"/>
  <c r="J38"/>
  <c r="I37"/>
  <c r="H37"/>
  <c r="G37"/>
  <c r="F37"/>
  <c r="J37" s="1"/>
  <c r="D37"/>
  <c r="J36"/>
  <c r="J35"/>
  <c r="J34"/>
  <c r="J33"/>
  <c r="J32"/>
  <c r="J31"/>
  <c r="I30"/>
  <c r="H30"/>
  <c r="G30"/>
  <c r="F30"/>
  <c r="J30" s="1"/>
  <c r="D30"/>
  <c r="J29"/>
  <c r="J28"/>
  <c r="J27"/>
  <c r="I26"/>
  <c r="H26"/>
  <c r="G26"/>
  <c r="F26"/>
  <c r="J26" s="1"/>
  <c r="D26"/>
  <c r="I25"/>
  <c r="H25"/>
  <c r="G25"/>
  <c r="F25"/>
  <c r="J25" s="1"/>
  <c r="D25"/>
  <c r="I24"/>
  <c r="H24"/>
  <c r="G24"/>
  <c r="F24"/>
  <c r="J24" s="1"/>
  <c r="D24"/>
  <c r="I23"/>
  <c r="H23"/>
  <c r="G23"/>
  <c r="F23"/>
  <c r="J23" s="1"/>
  <c r="E23"/>
  <c r="D23"/>
  <c r="E15"/>
  <c r="E14"/>
  <c r="D14"/>
  <c r="E13"/>
  <c r="E12"/>
  <c r="D12"/>
  <c r="J11"/>
  <c r="B11"/>
  <c r="J10"/>
  <c r="B10"/>
  <c r="J9"/>
  <c r="B9"/>
  <c r="A6"/>
  <c r="H5"/>
  <c r="G5"/>
  <c r="A5"/>
  <c r="M54" i="11" l="1"/>
  <c r="M78"/>
  <c r="M63" s="1"/>
  <c r="M28"/>
  <c r="M58"/>
  <c r="M66" i="10"/>
  <c r="M64" s="1"/>
  <c r="M63" s="1"/>
  <c r="M27" s="1"/>
  <c r="M83" s="1"/>
  <c r="M27" i="11" l="1"/>
  <c r="M83" s="1"/>
</calcChain>
</file>

<file path=xl/sharedStrings.xml><?xml version="1.0" encoding="utf-8"?>
<sst xmlns="http://schemas.openxmlformats.org/spreadsheetml/2006/main" count="1933" uniqueCount="288">
  <si>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</si>
  <si>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</si>
  <si>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</si>
  <si>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</si>
  <si>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</si>
  <si>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</si>
  <si>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</si>
  <si>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</si>
  <si>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</si>
  <si>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</si>
  <si>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</si>
  <si>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</si>
  <si>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</si>
  <si>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1530160</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</si>
  <si>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</si>
  <si>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</si>
  <si>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</si>
  <si>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</si>
  <si>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</si>
  <si>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</si>
  <si>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</si>
  <si>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</si>
  <si>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</si>
  <si>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</si>
  <si>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</si>
  <si>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</si>
  <si>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</si>
  <si>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</si>
  <si>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</si>
  <si>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</si>
  <si>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</si>
  <si>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</si>
  <si>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</si>
  <si>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</si>
  <si>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</si>
  <si>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</si>
  <si>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</si>
  <si>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</si>
  <si>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</si>
  <si>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</si>
  <si>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</si>
  <si>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</si>
  <si>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</si>
  <si>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</si>
  <si>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</si>
  <si>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</si>
  <si>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</si>
  <si>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</si>
  <si>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</si>
  <si>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</si>
  <si>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</si>
  <si>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</si>
  <si>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</si>
  <si>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</si>
  <si>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</si>
  <si>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</si>
  <si>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</si>
  <si>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</si>
  <si>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</si>
  <si>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</si>
  <si>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</si>
  <si>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</si>
  <si>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</si>
  <si>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</si>
  <si>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</si>
  <si>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</si>
  <si>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</si>
  <si>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</si>
  <si>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</si>
  <si>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</si>
  <si>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</si>
  <si>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</si>
  <si>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</si>
  <si>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</si>
  <si>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</si>
  <si>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</si>
  <si>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</si>
  <si>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</si>
  <si>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</si>
  <si>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</si>
  <si>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</si>
  <si>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</si>
  <si>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</si>
  <si>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</si>
  <si>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</si>
  <si>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</si>
  <si>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</si>
  <si>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</si>
  <si>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</si>
  <si>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</si>
  <si>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</si>
  <si>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</si>
  <si>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</si>
  <si>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</si>
  <si>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</si>
  <si>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</si>
  <si>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</si>
  <si>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</si>
  <si>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</si>
  <si>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</si>
  <si>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</si>
  <si>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</si>
  <si>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</si>
  <si>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</si>
  <si>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</si>
  <si>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</si>
  <si>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r>
      <rPr>
        <u/>
        <sz val="8"/>
        <color indexed="8"/>
        <rFont val="Times New Roman"/>
        <family val="1"/>
        <charset val="204"/>
      </rPr>
      <t>.</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</si>
  <si>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</si>
  <si>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</si>
  <si>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</si>
  <si>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</si>
  <si>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</si>
  <si>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</si>
  <si>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</si>
  <si>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</si>
  <si>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</si>
  <si>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</si>
  <si>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</si>
  <si>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</si>
  <si>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</si>
  <si>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</si>
  <si>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</si>
  <si>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</si>
  <si>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</si>
  <si>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</si>
  <si>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</si>
  <si>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charset val="204"/>
      </rPr>
      <t xml:space="preserve"> усього</t>
    </r>
  </si>
  <si>
    <t>у тому числі:</t>
  </si>
  <si>
    <t>Поточні видатки</t>
  </si>
  <si>
    <t>Капітальні трансферти до бюджету розвитку</t>
  </si>
  <si>
    <t>-</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</si>
  <si>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</si>
  <si>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</si>
  <si>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</si>
  <si>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</si>
  <si>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</si>
  <si>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</si>
  <si>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1537310</t>
  </si>
  <si>
    <r>
      <t xml:space="preserve">Періодичність: місячна, квартальна, </t>
    </r>
    <r>
      <rPr>
        <u/>
        <sz val="8"/>
        <color indexed="8"/>
        <rFont val="Times New Roman"/>
        <family val="1"/>
        <charset val="204"/>
      </rPr>
      <t>річна</t>
    </r>
  </si>
  <si>
    <t>Затверджено
на звітний рік</t>
  </si>
  <si>
    <t>Перера-ховано залишок</t>
  </si>
  <si>
    <r>
      <t>1</t>
    </r>
    <r>
      <rPr>
        <sz val="8"/>
        <color indexed="8"/>
        <rFont val="Times New Roman"/>
        <family val="1"/>
        <charset val="204"/>
      </rPr>
      <t xml:space="preserve"> Заповнюється розпорядниками бюджетних коштів.</t>
    </r>
  </si>
  <si>
    <t>1537330</t>
  </si>
  <si>
    <t>1537363</t>
  </si>
  <si>
    <t>1537461</t>
  </si>
  <si>
    <t>Додаток 7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</si>
  <si>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Періодичність: місячна, квартальна,</t>
    </r>
    <r>
      <rPr>
        <u/>
        <sz val="8"/>
        <color indexed="8"/>
        <rFont val="Times New Roman"/>
        <family val="1"/>
        <charset val="204"/>
      </rPr>
      <t xml:space="preserve"> річна.</t>
    </r>
  </si>
  <si>
    <r>
      <t xml:space="preserve">Форма складена:    </t>
    </r>
    <r>
      <rPr>
        <b/>
        <sz val="8"/>
        <color indexed="8"/>
        <rFont val="Times New Roman"/>
        <family val="1"/>
        <charset val="204"/>
      </rPr>
      <t>за загальним</t>
    </r>
    <r>
      <rPr>
        <b/>
        <sz val="8"/>
        <color indexed="8"/>
        <rFont val="Times New Roman"/>
        <family val="1"/>
        <charset val="204"/>
      </rPr>
      <t xml:space="preserve">, </t>
    </r>
    <r>
      <rPr>
        <b/>
        <u/>
        <sz val="8"/>
        <color indexed="8"/>
        <rFont val="Times New Roman"/>
        <family val="1"/>
        <charset val="204"/>
      </rPr>
      <t xml:space="preserve">спеціальним </t>
    </r>
    <r>
      <rPr>
        <b/>
        <sz val="8"/>
        <color indexed="8"/>
        <rFont val="Times New Roman"/>
        <family val="1"/>
        <charset val="204"/>
      </rPr>
      <t>фондом</t>
    </r>
    <r>
      <rPr>
        <sz val="8"/>
        <color indexed="8"/>
        <rFont val="Times New Roman"/>
        <family val="1"/>
        <charset val="204"/>
      </rPr>
      <t xml:space="preserve"> (необхідне підкреслити).</t>
    </r>
  </si>
  <si>
    <t>Дебіторська заборгованість</t>
  </si>
  <si>
    <t>Кредиторська заборгованість</t>
  </si>
  <si>
    <t>Зареєстровані бюджетні фінансові
зобов’язання на кінець
звітного періоду (року)</t>
  </si>
  <si>
    <t>на початок звітного року, усього</t>
  </si>
  <si>
    <t>на кінець звітного періоду (року)</t>
  </si>
  <si>
    <t>списана за період з початку звітного року</t>
  </si>
  <si>
    <t xml:space="preserve">на початок
звітного року, усього
</t>
  </si>
  <si>
    <t>з неї прострочена</t>
  </si>
  <si>
    <t>з неї</t>
  </si>
  <si>
    <t>прострочена</t>
  </si>
  <si>
    <t>термін оплати якої не настав</t>
  </si>
  <si>
    <t>Доходи</t>
  </si>
  <si>
    <r>
      <t>Видатки -</t>
    </r>
    <r>
      <rPr>
        <sz val="10"/>
        <color indexed="8"/>
        <rFont val="Times New Roman"/>
        <family val="1"/>
        <charset val="204"/>
      </rPr>
      <t xml:space="preserve"> усього</t>
    </r>
  </si>
  <si>
    <r>
      <rPr>
        <sz val="8"/>
        <color indexed="8"/>
        <rFont val="Times New Roman"/>
        <family val="1"/>
        <charset val="204"/>
      </rPr>
      <t>у тому числ</t>
    </r>
    <r>
      <rPr>
        <b/>
        <sz val="8"/>
        <color indexed="8"/>
        <rFont val="Times New Roman"/>
        <family val="1"/>
        <charset val="204"/>
      </rPr>
      <t>і: 
Поточні  видатки</t>
    </r>
  </si>
  <si>
    <t xml:space="preserve">Нарахування на  оплату праці </t>
  </si>
  <si>
    <t>Оплата комунальних послуг та енергоносіїв</t>
  </si>
  <si>
    <t>Обслуговування боргових зобов’язань</t>
  </si>
  <si>
    <t>Капітальні  видатки</t>
  </si>
  <si>
    <r>
      <t>Придбання основного капіталу</t>
    </r>
    <r>
      <rPr>
        <vertAlign val="superscript"/>
        <sz val="8"/>
        <color indexed="8"/>
        <rFont val="Times New Roman"/>
        <family val="1"/>
        <charset val="204"/>
      </rPr>
      <t>1</t>
    </r>
  </si>
  <si>
    <t xml:space="preserve"> Капітальне будівництво (придбання) житла</t>
  </si>
  <si>
    <t xml:space="preserve">   Капітальне  будівництво (придбання) інших об’єктів </t>
  </si>
  <si>
    <r>
      <t xml:space="preserve">  </t>
    </r>
    <r>
      <rPr>
        <sz val="8"/>
        <color indexed="8"/>
        <rFont val="Times New Roman"/>
        <family val="1"/>
        <charset val="204"/>
      </rPr>
      <t>Реконструкція та реставрація інших об’єктів</t>
    </r>
  </si>
  <si>
    <r>
      <t>Капітальні трансферти підпри</t>
    </r>
    <r>
      <rPr>
        <i/>
        <sz val="8"/>
        <color indexed="8"/>
        <rFont val="Times New Roman"/>
        <family val="1"/>
        <charset val="204"/>
      </rPr>
      <t>ємствам (установам, організаціям)</t>
    </r>
  </si>
  <si>
    <r>
      <t>Разом</t>
    </r>
    <r>
      <rPr>
        <b/>
        <vertAlign val="superscript"/>
        <sz val="8"/>
        <color indexed="8"/>
        <rFont val="Times New Roman"/>
        <family val="1"/>
        <charset val="204"/>
      </rPr>
      <t>2</t>
    </r>
  </si>
  <si>
    <t>х</t>
  </si>
  <si>
    <r>
      <t xml:space="preserve">1 </t>
    </r>
    <r>
      <rPr>
        <sz val="8"/>
        <color indexed="8"/>
        <rFont val="Times New Roman"/>
        <family val="1"/>
        <charset val="204"/>
      </rPr>
      <t>У місячній бюджетній звітності рядки з 390 по 570 не заповнюються.</t>
    </r>
    <r>
      <rPr>
        <vertAlign val="superscript"/>
        <sz val="8"/>
        <color indexed="8"/>
        <rFont val="Times New Roman"/>
        <family val="1"/>
        <charset val="204"/>
      </rPr>
      <t xml:space="preserve">
2 </t>
    </r>
    <r>
      <rPr>
        <sz val="8"/>
        <color indexed="8"/>
        <rFont val="Times New Roman"/>
        <family val="1"/>
        <charset val="204"/>
      </rPr>
      <t>Складається із суми рядків "Доходи" та "Видатки - усього".</t>
    </r>
  </si>
  <si>
    <r>
      <t>Періодичність: місячна,</t>
    </r>
    <r>
      <rPr>
        <u/>
        <sz val="8"/>
        <color indexed="8"/>
        <rFont val="Times New Roman"/>
        <family val="1"/>
        <charset val="204"/>
      </rPr>
      <t xml:space="preserve"> </t>
    </r>
    <r>
      <rPr>
        <sz val="8"/>
        <color indexed="8"/>
        <rFont val="Times New Roman"/>
        <family val="1"/>
        <charset val="204"/>
      </rPr>
      <t xml:space="preserve">квартальна, </t>
    </r>
    <r>
      <rPr>
        <u/>
        <sz val="8"/>
        <color indexed="8"/>
        <rFont val="Times New Roman"/>
        <family val="1"/>
        <charset val="204"/>
      </rPr>
      <t>річна</t>
    </r>
    <r>
      <rPr>
        <sz val="8"/>
        <color indexed="8"/>
        <rFont val="Times New Roman"/>
        <family val="1"/>
        <charset val="204"/>
      </rPr>
      <t>.</t>
    </r>
  </si>
  <si>
    <t>Додаток 10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4 розділу ІІ)</t>
  </si>
  <si>
    <t>ПОЯСНЮВАЛЬНА ЗАПИСКА</t>
  </si>
  <si>
    <t>Коди</t>
  </si>
  <si>
    <t xml:space="preserve">Код та назва відомчої класифікації видатків та кредитування державного бюджету </t>
  </si>
  <si>
    <t>Код та назва типової відомчої класифікації видатків та  кредитування місцевих бюджетів</t>
  </si>
  <si>
    <r>
      <t xml:space="preserve">Періодичність: квартальна, </t>
    </r>
    <r>
      <rPr>
        <u/>
        <sz val="8"/>
        <color indexed="8"/>
        <rFont val="Times New Roman"/>
        <family val="1"/>
        <charset val="204"/>
      </rPr>
      <t>річна</t>
    </r>
    <r>
      <rPr>
        <sz val="8"/>
        <color indexed="8"/>
        <rFont val="Times New Roman"/>
        <family val="1"/>
        <charset val="204"/>
      </rPr>
      <t>.</t>
    </r>
  </si>
  <si>
    <t>Короткий опис основної діяльності установи</t>
  </si>
  <si>
    <t>Найменування органу управління, до сфери управління якого належить установа</t>
  </si>
  <si>
    <t>Середня чисельність працівників</t>
  </si>
  <si>
    <t>Примітка</t>
  </si>
  <si>
    <t xml:space="preserve">Управління з будівництва, ремонту та реконструкції виконує функції замовника з будівництва, ремонту та реконструкції житлових будинків, об’єктів соціально-культурного призначення комунального господарства та міського пасажирського  транспорту, інженерних мереж, доріг міського значення та інженерних споруд на них, внутрішньо квартальних доріг, інших об’єктів містобудування.
Здійснює технічний нагляд за будівництвом, реконструкцією та ремонтом об’єктів, контроль за відповідністю обсягів, якості виконаних робіт і їх вартості проектам, технічним умовам і стандартам.
Передає завершені будівництвом та введені в дію об’єкти підприємствам, організаціям, установам, на які покладені функції їх експлуатації. Здійснює інші функції, покладені на Управління відповідно до вимог чинного законодавства України.
</t>
  </si>
  <si>
    <t>Управління підзвітне і підконтрольне Харківській міській раді, підпорядковане виконавчому комітету Харківської міської ради, міському голові, заступнику міського голови з питань інфраструктури міста, директору Департаменту будівництва та шляхового господарства Харківської міської ради.</t>
  </si>
  <si>
    <t>55 чол.</t>
  </si>
  <si>
    <t xml:space="preserve">Станом на 01.01.2019 р. виникла дебіторська заборгованість у сумі   3 457202,83  грн., а саме: 
КТКВ 1530160  КЕКВ 2250 – 8908,00 грн. – видано під звіт безконтактні електронні картки на службові роз’їзди; КЕКВ 2210 – 49403,04  грн. - попередня оплата за періодичні видання на 2019р.; 
КТКВ  1537330  КЕКВ 3142 – 3398891,79 грн. -  попередня оплата підряднику на придбання будівельних матеріалів згідно договору;
в тому числі прострочена дебіторська заборгованість – 3398891,79 грн., яка виникла через суттєві суперечності між замовником та підрядником з приводу здійснення остаточних розрахунків за виконані роботи, що спричинило необхідність їх вирішення у судовому порядку( станом на 01.01.2019 р. триває судовий процес);  Фінансовий результат р.1420 ф.№ 1-дс відкореговано на суму -15540,00 грн. – перераховано залишок  власних  коштів, отриманих в попередні періоди та на сумму 4736,49 грн. - списання ІНМА, придбаних до 01.01.2017р. "Внесений капітал" р.1400 ф.1-дс та "Фінансовий результат" р.1420 ф.1-дс відкориговано на суму 31 966 452,25 грн.  технічною проводкою по доведенню вартості внесеного капіталу до первісної вартості необоротних активів. Доходи від надання послуг (виконання робіт) р.2020 ф.№2-дс зменшено на суму   340833,98 грн. - придбання ОЗ та ІНМА.    Індексація незавершеного капітального будівництва у сумі 16132237,71 грн. відображена в пасиві балансу «Капітал у дооцінках» (р1410).
</t>
  </si>
  <si>
    <t>Додаток 12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5 розділу II)</t>
  </si>
  <si>
    <t>Довідка</t>
  </si>
  <si>
    <t>про підтвердження залишків коштів загального та спеціального фондів державного або місцевих</t>
  </si>
  <si>
    <t xml:space="preserve">бюджетів на реєстраційних (спеціальних реєстраційних) рахунках </t>
  </si>
  <si>
    <t>(найменування установи-клієнта)</t>
  </si>
  <si>
    <t>(найменування органу Державної казначейської служби України)</t>
  </si>
  <si>
    <t>на реєстраційному (спеціальному реєстраційному) рахунку №</t>
  </si>
  <si>
    <t xml:space="preserve">                 (номер та назва рахунку)</t>
  </si>
  <si>
    <t xml:space="preserve">              (цифрами)</t>
  </si>
  <si>
    <t>(словами)</t>
  </si>
  <si>
    <t xml:space="preserve">       Підтверджуємо, що нами всі записи за виписками перевірені і встановлено, що вони зроблені правильно і зазначені залишки коштів повністю відповідають залишкам, наведеним у нашому бухгалтерському обліку.</t>
  </si>
  <si>
    <t xml:space="preserve">М.П.  </t>
  </si>
  <si>
    <t>Відмітка про звірку залишків:</t>
  </si>
  <si>
    <t>Справжнє підтвердження залишків з рахунками клієнта і зразками підписів звірено та розбіжностей не виявлено.</t>
  </si>
  <si>
    <t>Штамп казначея</t>
  </si>
  <si>
    <t>Додаток 13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5 розділу II)</t>
  </si>
  <si>
    <t>про підтвердження залишків коштів на інших рахунках
 клієнтів Державної казначейської служби України</t>
  </si>
  <si>
    <t>на рахунку №</t>
  </si>
  <si>
    <t xml:space="preserve">                                           (номер та назва рахунку)</t>
  </si>
  <si>
    <t xml:space="preserve">     Підтверджуємо, що нами всі записи за виписками перевірені і встановлено, що вони зроблені правильно і зазначені залишки коштів повністю відповідають залишкам, наведеним у нашому бухгалтерському обліку.</t>
  </si>
  <si>
    <r>
      <t>Відмітка про звірку залишків</t>
    </r>
    <r>
      <rPr>
        <b/>
        <vertAlign val="superscript"/>
        <sz val="10"/>
        <color indexed="8"/>
        <rFont val="Times New Roman"/>
        <family val="1"/>
        <charset val="204"/>
      </rPr>
      <t>1</t>
    </r>
    <r>
      <rPr>
        <b/>
        <sz val="10"/>
        <color indexed="8"/>
        <rFont val="Times New Roman"/>
        <family val="1"/>
        <charset val="204"/>
      </rPr>
      <t>:</t>
    </r>
  </si>
  <si>
    <t>Справжнє підтвердження залишків з рахунками клієнта і зразками підписів звірено та розбіжностей не виявлено</t>
  </si>
  <si>
    <t>__________</t>
  </si>
  <si>
    <r>
      <rPr>
        <vertAlign val="superscript"/>
        <sz val="8"/>
        <color indexed="8"/>
        <rFont val="Times New Roman"/>
        <family val="1"/>
        <charset val="204"/>
      </rPr>
      <t>1</t>
    </r>
    <r>
      <rPr>
        <sz val="8"/>
        <color indexed="8"/>
        <rFont val="Times New Roman"/>
        <family val="1"/>
        <charset val="204"/>
      </rPr>
      <t xml:space="preserve"> Відмітка про звірку залишку коштів на рахунках у системі електронного адміністрування податку на додану вартість не ставиться.</t>
    </r>
  </si>
  <si>
    <t>Додаток 21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5 розділу ІІ)</t>
  </si>
  <si>
    <t>Довідка
про спрямування обсягів власних надходжень, які перевищують відповідні витрати, затверджені
законом про Державний бюджет України (рішенням про місцевий бюджет),</t>
  </si>
  <si>
    <t>Код та назва відомчої класифікації видатків та кредитування державного бюджету</t>
  </si>
  <si>
    <t>Одиниця виміру:  грн, коп.</t>
  </si>
  <si>
    <t>Найменування</t>
  </si>
  <si>
    <t xml:space="preserve">Власні надходження  </t>
  </si>
  <si>
    <t xml:space="preserve">Спрямовано понадпланових надходжень </t>
  </si>
  <si>
    <t>затверджено на звітний рік</t>
  </si>
  <si>
    <t>фактично надійшло</t>
  </si>
  <si>
    <t xml:space="preserve">понадпланові надходження </t>
  </si>
  <si>
    <t>разом</t>
  </si>
  <si>
    <t>на погашення кредиторської заборгованості</t>
  </si>
  <si>
    <t>на інші заходи</t>
  </si>
  <si>
    <t>загального фонду</t>
  </si>
  <si>
    <t>спеціального фонду</t>
  </si>
  <si>
    <t>які здійснюються  за рахунок власних надходжень</t>
  </si>
  <si>
    <t>які не забезпечені коштами загального фонду</t>
  </si>
  <si>
    <r>
      <t xml:space="preserve">Видатки - </t>
    </r>
    <r>
      <rPr>
        <sz val="9"/>
        <color indexed="8"/>
        <rFont val="Times New Roman"/>
        <family val="1"/>
        <charset val="204"/>
      </rPr>
      <t>усього</t>
    </r>
  </si>
  <si>
    <t xml:space="preserve"> Видатки та заходи спеціального призначення</t>
  </si>
  <si>
    <t>Поточні трансферти  урядам іноземних держав  та міжнародним організаціям</t>
  </si>
  <si>
    <t>Додаток 24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5 розділу ІІ)</t>
  </si>
  <si>
    <t>про дебіторську заборгованість за видатками</t>
  </si>
  <si>
    <r>
      <t>Періодичність:</t>
    </r>
    <r>
      <rPr>
        <u/>
        <sz val="8"/>
        <color indexed="8"/>
        <rFont val="Times New Roman"/>
        <family val="1"/>
        <charset val="204"/>
      </rPr>
      <t xml:space="preserve"> </t>
    </r>
    <r>
      <rPr>
        <sz val="8"/>
        <color indexed="8"/>
        <rFont val="Times New Roman"/>
        <family val="1"/>
        <charset val="204"/>
      </rPr>
      <t xml:space="preserve">квартальна, </t>
    </r>
    <r>
      <rPr>
        <u/>
        <sz val="8"/>
        <color indexed="8"/>
        <rFont val="Times New Roman"/>
        <family val="1"/>
        <charset val="204"/>
      </rPr>
      <t>річна</t>
    </r>
    <r>
      <rPr>
        <sz val="8"/>
        <color indexed="8"/>
        <rFont val="Times New Roman"/>
        <family val="1"/>
        <charset val="204"/>
      </rPr>
      <t>.</t>
    </r>
  </si>
  <si>
    <r>
      <t xml:space="preserve">Довідка складена:   </t>
    </r>
    <r>
      <rPr>
        <sz val="8"/>
        <color indexed="8"/>
        <rFont val="Times New Roman"/>
        <family val="1"/>
        <charset val="204"/>
      </rPr>
      <t xml:space="preserve">за загальним, </t>
    </r>
    <r>
      <rPr>
        <u/>
        <sz val="8"/>
        <color indexed="8"/>
        <rFont val="Times New Roman"/>
        <family val="1"/>
        <charset val="204"/>
      </rPr>
      <t xml:space="preserve">спеціальним </t>
    </r>
    <r>
      <rPr>
        <sz val="8"/>
        <color indexed="8"/>
        <rFont val="Times New Roman"/>
        <family val="1"/>
        <charset val="204"/>
      </rPr>
      <t>фондом (необхідне підкреслити).</t>
    </r>
  </si>
  <si>
    <t>Коди програмної класифікації видатків та кредитування державного бюджету або програмної класифікації видатків та кредитування місцевих бюджетів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</si>
  <si>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 xml:space="preserve">Дебіторська заборгованість на початок звітного року </t>
  </si>
  <si>
    <t xml:space="preserve">Дебіторська заборгованість з простроченим строком позовної давності, що настав протягом звітного року </t>
  </si>
  <si>
    <t>Списана дебіторська заборгованість протягом звітного року</t>
  </si>
  <si>
    <t>Дебіторська заборгованість на кінець звітного періоду (року)</t>
  </si>
  <si>
    <t>до одного  місяця</t>
  </si>
  <si>
    <t>строк позовної давності якої минув</t>
  </si>
  <si>
    <t>Разом</t>
  </si>
  <si>
    <t>Додаток 27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(пункту 5 розділу ІІ)</t>
  </si>
  <si>
    <t xml:space="preserve">про дебіторську та кредиторську заборгованість за операціями, які не відображаються у формі </t>
  </si>
  <si>
    <t>№ 7д, № 7м “Звіт про заборгованість за бюджетними коштами”,</t>
  </si>
  <si>
    <t>Назва показників</t>
  </si>
  <si>
    <t>На початок звітного року</t>
  </si>
  <si>
    <t>На кінець звітного періоду (року)</t>
  </si>
  <si>
    <t>дебет</t>
  </si>
  <si>
    <t>кредит</t>
  </si>
  <si>
    <t>Допомога і компенсації громадянам</t>
  </si>
  <si>
    <t>допомога і компенсації громадянам, які постраждали внаслідок Чорнобильської катастрофи</t>
  </si>
  <si>
    <t>011</t>
  </si>
  <si>
    <t>допомога по тимчасовій непрацездатності, вагітності і пологах, на поховання</t>
  </si>
  <si>
    <t>012</t>
  </si>
  <si>
    <t>Розрахунки за операціями з внутрівідомчої передачі запасів</t>
  </si>
  <si>
    <t>Розрахунки за депозитними операціями</t>
  </si>
  <si>
    <t>з грошовими документами, матеріальними цінностями та іншими депозитними операціями</t>
  </si>
  <si>
    <t>031</t>
  </si>
  <si>
    <t>у залишках коштів на рахунках</t>
  </si>
  <si>
    <t>032</t>
  </si>
  <si>
    <t>Інша заборгованість</t>
  </si>
  <si>
    <r>
      <t>у тому числі</t>
    </r>
    <r>
      <rPr>
        <vertAlign val="superscript"/>
        <sz val="10"/>
        <color indexed="8"/>
        <rFont val="Times New Roman"/>
        <family val="1"/>
        <charset val="204"/>
      </rPr>
      <t>1</t>
    </r>
    <r>
      <rPr>
        <sz val="10"/>
        <color indexed="8"/>
        <rFont val="Times New Roman"/>
        <family val="1"/>
        <charset val="204"/>
      </rPr>
      <t>:</t>
    </r>
  </si>
  <si>
    <t>041</t>
  </si>
  <si>
    <t>042</t>
  </si>
  <si>
    <t>043</t>
  </si>
  <si>
    <t>044</t>
  </si>
  <si>
    <t>045</t>
  </si>
  <si>
    <t>046</t>
  </si>
  <si>
    <t>047</t>
  </si>
  <si>
    <t>048</t>
  </si>
  <si>
    <t>049</t>
  </si>
  <si>
    <t>Кредиторська заборгованість за бюджетними зобов’язаннями, не взятими на облік органами Казначейства</t>
  </si>
  <si>
    <t>Розрахунки за іншими операціями</t>
  </si>
  <si>
    <t xml:space="preserve"> </t>
  </si>
  <si>
    <t>061</t>
  </si>
  <si>
    <t>062</t>
  </si>
  <si>
    <t>063</t>
  </si>
  <si>
    <t>064</t>
  </si>
  <si>
    <t>065</t>
  </si>
  <si>
    <t>066</t>
  </si>
  <si>
    <t>067</t>
  </si>
  <si>
    <t>068</t>
  </si>
  <si>
    <t>069</t>
  </si>
  <si>
    <r>
      <rPr>
        <vertAlign val="superscript"/>
        <sz val="8"/>
        <color indexed="8"/>
        <rFont val="Times New Roman"/>
        <family val="1"/>
        <charset val="204"/>
      </rPr>
      <t>1</t>
    </r>
    <r>
      <rPr>
        <sz val="8"/>
        <color indexed="8"/>
        <rFont val="Times New Roman"/>
        <family val="1"/>
        <charset val="204"/>
      </rPr>
      <t xml:space="preserve"> Перелік показників визначається головним розпорядником бюджетних коштів.</t>
    </r>
  </si>
</sst>
</file>

<file path=xl/styles.xml><?xml version="1.0" encoding="utf-8"?>
<styleSheet xmlns="http://schemas.openxmlformats.org/spreadsheetml/2006/main">
  <numFmts count="2">
    <numFmt numFmtId="164" formatCode="#,##0.00;\-#,##0.00;#,&quot;-&quot;"/>
    <numFmt numFmtId="165" formatCode="#,##0;\-#,##0;#,&quot;-&quot;"/>
  </numFmts>
  <fonts count="33">
    <font>
      <sz val="11"/>
      <color theme="1"/>
      <name val="Calibri"/>
      <family val="2"/>
      <charset val="204"/>
      <scheme val="minor"/>
    </font>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
      <i/>
      <sz val="7"/>
      <color indexed="8"/>
      <name val="Times New Roman"/>
      <family val="1"/>
      <charset val="204"/>
    </font>
    <font>
      <sz val="6"/>
      <color indexed="8"/>
      <name val="Times New Roman"/>
      <family val="1"/>
      <charset val="204"/>
    </font>
    <font>
      <sz val="8"/>
      <color indexed="8"/>
      <name val="Calibri"/>
      <family val="2"/>
      <charset val="204"/>
    </font>
    <font>
      <b/>
      <i/>
      <sz val="9"/>
      <color indexed="8"/>
      <name val="Times New Roman"/>
      <family val="1"/>
      <charset val="204"/>
    </font>
    <font>
      <b/>
      <u/>
      <sz val="8"/>
      <color indexed="8"/>
      <name val="Times New Roman"/>
      <family val="1"/>
      <charset val="204"/>
    </font>
    <font>
      <b/>
      <vertAlign val="superscript"/>
      <sz val="8"/>
      <color indexed="8"/>
      <name val="Times New Roman"/>
      <family val="1"/>
      <charset val="204"/>
    </font>
    <font>
      <sz val="14"/>
      <color indexed="8"/>
      <name val="Times New Roman"/>
      <family val="1"/>
      <charset val="204"/>
    </font>
    <font>
      <i/>
      <sz val="12"/>
      <color indexed="8"/>
      <name val="Times New Roman"/>
      <family val="1"/>
      <charset val="204"/>
    </font>
    <font>
      <sz val="12"/>
      <color indexed="8"/>
      <name val="Times New Roman"/>
      <family val="1"/>
      <charset val="204"/>
    </font>
    <font>
      <b/>
      <vertAlign val="superscript"/>
      <sz val="10"/>
      <color indexed="8"/>
      <name val="Times New Roman"/>
      <family val="1"/>
      <charset val="204"/>
    </font>
    <font>
      <b/>
      <sz val="14"/>
      <color indexed="8"/>
      <name val="Times New Roman"/>
      <family val="1"/>
      <charset val="204"/>
    </font>
    <font>
      <vertAlign val="superscript"/>
      <sz val="10"/>
      <color indexed="8"/>
      <name val="Times New Roman"/>
      <family val="1"/>
      <charset val="204"/>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0" fontId="1" fillId="0" borderId="0"/>
    <xf numFmtId="0" fontId="20" fillId="0" borderId="0"/>
    <xf numFmtId="0" fontId="1" fillId="2" borderId="1" applyNumberFormat="0" applyFont="0" applyAlignment="0" applyProtection="0"/>
  </cellStyleXfs>
  <cellXfs count="364">
    <xf numFmtId="0" fontId="0" fillId="0" borderId="0" xfId="0"/>
    <xf numFmtId="0" fontId="2"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center"/>
    </xf>
    <xf numFmtId="0" fontId="4" fillId="0" borderId="0" xfId="0" applyFont="1" applyAlignment="1"/>
    <xf numFmtId="0" fontId="4" fillId="0" borderId="0" xfId="0" applyFont="1" applyAlignment="1">
      <alignment horizontal="right"/>
    </xf>
    <xf numFmtId="0" fontId="4" fillId="0" borderId="2" xfId="0" applyFont="1" applyBorder="1" applyAlignment="1"/>
    <xf numFmtId="0" fontId="5" fillId="0" borderId="0" xfId="0" applyFont="1"/>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8" fillId="0" borderId="2" xfId="0" applyFont="1" applyBorder="1" applyAlignment="1">
      <alignment horizontal="center" vertical="top" wrapText="1"/>
    </xf>
    <xf numFmtId="0" fontId="5" fillId="0" borderId="0" xfId="0" applyFont="1" applyAlignment="1"/>
    <xf numFmtId="0" fontId="6" fillId="0" borderId="3"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4" xfId="0" applyFont="1" applyBorder="1" applyAlignment="1">
      <alignment horizontal="center" vertical="top" wrapText="1"/>
    </xf>
    <xf numFmtId="0" fontId="6" fillId="0" borderId="3" xfId="0" applyFont="1" applyBorder="1" applyAlignment="1">
      <alignment horizontal="center" vertical="center" wrapText="1"/>
    </xf>
    <xf numFmtId="0" fontId="7" fillId="0" borderId="0" xfId="0" applyFont="1"/>
    <xf numFmtId="0" fontId="8" fillId="0" borderId="4" xfId="0" applyFont="1" applyBorder="1" applyAlignment="1">
      <alignment horizontal="center" wrapText="1"/>
    </xf>
    <xf numFmtId="0" fontId="7" fillId="0" borderId="0" xfId="0" applyFont="1" applyAlignment="1">
      <alignment horizontal="left" wrapText="1"/>
    </xf>
    <xf numFmtId="49" fontId="7" fillId="3" borderId="2" xfId="0" applyNumberFormat="1" applyFont="1" applyFill="1" applyBorder="1" applyAlignment="1" applyProtection="1">
      <alignment horizontal="center" wrapText="1"/>
    </xf>
    <xf numFmtId="0" fontId="9" fillId="0" borderId="4" xfId="0" applyFont="1" applyBorder="1" applyAlignment="1">
      <alignment horizontal="center" wrapText="1"/>
    </xf>
    <xf numFmtId="0" fontId="10" fillId="0" borderId="0" xfId="0" applyFont="1" applyBorder="1" applyAlignment="1">
      <alignment vertical="top" wrapText="1"/>
    </xf>
    <xf numFmtId="49" fontId="7" fillId="4" borderId="2" xfId="0" applyNumberFormat="1" applyFont="1" applyFill="1" applyBorder="1" applyAlignment="1" applyProtection="1">
      <alignment wrapText="1"/>
      <protection locked="0"/>
    </xf>
    <xf numFmtId="0" fontId="9" fillId="0" borderId="2" xfId="0" applyFont="1" applyBorder="1" applyAlignment="1">
      <alignment horizontal="center"/>
    </xf>
    <xf numFmtId="1" fontId="7" fillId="3" borderId="2" xfId="0" applyNumberFormat="1" applyFont="1" applyFill="1" applyBorder="1" applyAlignment="1" applyProtection="1">
      <alignment horizontal="center" wrapText="1"/>
    </xf>
    <xf numFmtId="0" fontId="9" fillId="0" borderId="2" xfId="0" applyFont="1" applyBorder="1" applyAlignment="1">
      <alignment horizontal="left" wrapText="1"/>
    </xf>
    <xf numFmtId="49" fontId="7" fillId="4" borderId="2" xfId="0" applyNumberFormat="1" applyFont="1" applyFill="1" applyBorder="1" applyAlignment="1" applyProtection="1">
      <alignment horizontal="center" wrapText="1"/>
      <protection locked="0"/>
    </xf>
    <xf numFmtId="0" fontId="9" fillId="0" borderId="4" xfId="0" applyFont="1" applyBorder="1" applyAlignment="1">
      <alignment horizontal="left" wrapText="1"/>
    </xf>
    <xf numFmtId="0" fontId="5" fillId="0" borderId="0" xfId="0" applyFont="1" applyAlignment="1">
      <alignment horizontal="justify" vertical="top" wrapText="1"/>
    </xf>
    <xf numFmtId="0" fontId="7" fillId="0" borderId="0"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3" fillId="0" borderId="3" xfId="0" applyFont="1" applyBorder="1" applyAlignment="1">
      <alignment horizontal="center" vertical="top" wrapText="1"/>
    </xf>
    <xf numFmtId="0" fontId="7" fillId="0" borderId="3" xfId="0" applyFont="1" applyBorder="1" applyAlignment="1">
      <alignment horizontal="center" vertical="top"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164" fontId="7" fillId="0" borderId="3" xfId="0" applyNumberFormat="1" applyFont="1" applyBorder="1" applyAlignment="1" applyProtection="1">
      <alignment horizontal="right" vertical="center" wrapText="1"/>
    </xf>
    <xf numFmtId="0" fontId="5" fillId="0" borderId="3" xfId="0" applyFont="1" applyBorder="1" applyAlignment="1">
      <alignment horizontal="center" vertical="center" wrapText="1"/>
    </xf>
    <xf numFmtId="0" fontId="7"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49" fontId="13" fillId="0" borderId="3" xfId="0" applyNumberFormat="1" applyFont="1" applyBorder="1" applyAlignment="1">
      <alignment horizontal="center" vertical="center" wrapText="1"/>
    </xf>
    <xf numFmtId="164" fontId="13" fillId="3" borderId="3" xfId="0" applyNumberFormat="1" applyFont="1" applyFill="1" applyBorder="1" applyAlignment="1" applyProtection="1">
      <alignment horizontal="right" vertical="center" wrapText="1"/>
    </xf>
    <xf numFmtId="164" fontId="13" fillId="3" borderId="3" xfId="0" applyNumberFormat="1" applyFont="1" applyFill="1" applyBorder="1" applyAlignment="1" applyProtection="1">
      <alignment horizontal="right" vertical="center" wrapText="1"/>
      <protection locked="0"/>
    </xf>
    <xf numFmtId="164" fontId="13" fillId="0" borderId="3" xfId="0" applyNumberFormat="1" applyFont="1" applyBorder="1" applyAlignment="1" applyProtection="1">
      <alignment horizontal="right" vertical="center" wrapText="1"/>
    </xf>
    <xf numFmtId="0" fontId="5" fillId="0" borderId="3" xfId="0" applyFont="1" applyBorder="1" applyAlignment="1">
      <alignment vertical="center" wrapText="1"/>
    </xf>
    <xf numFmtId="49" fontId="5" fillId="0" borderId="3" xfId="0" applyNumberFormat="1" applyFont="1" applyBorder="1" applyAlignment="1">
      <alignment horizontal="center" vertical="center" wrapText="1"/>
    </xf>
    <xf numFmtId="164" fontId="5" fillId="3" borderId="3" xfId="0" applyNumberFormat="1" applyFont="1" applyFill="1" applyBorder="1" applyAlignment="1" applyProtection="1">
      <alignment horizontal="right" vertical="center" wrapText="1"/>
      <protection locked="0"/>
    </xf>
    <xf numFmtId="164" fontId="5" fillId="3" borderId="3" xfId="0" applyNumberFormat="1" applyFont="1" applyFill="1" applyBorder="1" applyAlignment="1" applyProtection="1">
      <alignment horizontal="right" vertical="center" wrapText="1"/>
    </xf>
    <xf numFmtId="164" fontId="5" fillId="0" borderId="3" xfId="0" applyNumberFormat="1" applyFont="1" applyBorder="1" applyAlignment="1" applyProtection="1">
      <alignment horizontal="right" vertical="center" wrapText="1"/>
    </xf>
    <xf numFmtId="0" fontId="13" fillId="0" borderId="3" xfId="0" applyFont="1" applyBorder="1" applyAlignment="1">
      <alignment horizontal="justify" vertical="center" wrapText="1"/>
    </xf>
    <xf numFmtId="0" fontId="7" fillId="0" borderId="3" xfId="0" applyFont="1" applyBorder="1" applyAlignment="1">
      <alignment horizontal="justify" vertical="center" wrapText="1"/>
    </xf>
    <xf numFmtId="164" fontId="7" fillId="3" borderId="3" xfId="0" applyNumberFormat="1" applyFont="1" applyFill="1" applyBorder="1" applyAlignment="1" applyProtection="1">
      <alignment horizontal="right" vertical="center" wrapText="1"/>
    </xf>
    <xf numFmtId="0" fontId="3" fillId="0" borderId="3" xfId="0" applyFont="1" applyBorder="1" applyAlignment="1">
      <alignment horizontal="justify" vertical="center" wrapText="1"/>
    </xf>
    <xf numFmtId="0" fontId="3" fillId="0" borderId="3" xfId="0" applyFont="1" applyBorder="1" applyAlignment="1">
      <alignment vertical="center" wrapText="1"/>
    </xf>
    <xf numFmtId="0" fontId="14" fillId="0" borderId="3" xfId="0" applyFont="1" applyBorder="1" applyAlignment="1">
      <alignment vertical="center" wrapText="1"/>
    </xf>
    <xf numFmtId="0" fontId="15" fillId="0" borderId="3" xfId="0" applyFont="1" applyBorder="1" applyAlignment="1">
      <alignment vertical="center" wrapText="1"/>
    </xf>
    <xf numFmtId="164" fontId="13" fillId="3" borderId="3" xfId="0" applyNumberFormat="1" applyFont="1" applyFill="1" applyBorder="1" applyAlignment="1" applyProtection="1">
      <alignment horizontal="right" vertical="center"/>
      <protection locked="0"/>
    </xf>
    <xf numFmtId="164" fontId="13" fillId="3" borderId="3" xfId="0" applyNumberFormat="1" applyFont="1" applyFill="1" applyBorder="1" applyAlignment="1" applyProtection="1">
      <alignment horizontal="right" vertical="center"/>
    </xf>
    <xf numFmtId="164" fontId="7" fillId="3" borderId="3" xfId="0" applyNumberFormat="1" applyFont="1" applyFill="1" applyBorder="1" applyAlignment="1" applyProtection="1">
      <alignment horizontal="right" vertical="center"/>
    </xf>
    <xf numFmtId="164" fontId="7" fillId="3" borderId="3" xfId="0" applyNumberFormat="1" applyFont="1" applyFill="1" applyBorder="1" applyAlignment="1" applyProtection="1">
      <alignment horizontal="right" vertical="center"/>
      <protection locked="0"/>
    </xf>
    <xf numFmtId="164" fontId="13" fillId="0" borderId="3" xfId="0" applyNumberFormat="1" applyFont="1" applyBorder="1" applyAlignment="1" applyProtection="1">
      <alignment horizontal="right" vertical="center"/>
    </xf>
    <xf numFmtId="164" fontId="5" fillId="3" borderId="3" xfId="0" applyNumberFormat="1" applyFont="1" applyFill="1" applyBorder="1" applyAlignment="1" applyProtection="1">
      <alignment horizontal="right" vertical="center"/>
      <protection locked="0"/>
    </xf>
    <xf numFmtId="164" fontId="5" fillId="3" borderId="3" xfId="0" applyNumberFormat="1" applyFont="1" applyFill="1" applyBorder="1" applyAlignment="1" applyProtection="1">
      <alignment horizontal="right" vertical="center"/>
    </xf>
    <xf numFmtId="164" fontId="8" fillId="0" borderId="3" xfId="0" applyNumberFormat="1" applyFont="1" applyBorder="1" applyAlignment="1" applyProtection="1">
      <alignment horizontal="right" vertical="center" wrapText="1"/>
    </xf>
    <xf numFmtId="0" fontId="6" fillId="0" borderId="3" xfId="0" applyFont="1" applyBorder="1" applyAlignment="1">
      <alignment vertical="center" wrapText="1"/>
    </xf>
    <xf numFmtId="164" fontId="8" fillId="3" borderId="3" xfId="0" applyNumberFormat="1" applyFont="1" applyFill="1" applyBorder="1" applyAlignment="1" applyProtection="1">
      <alignment horizontal="right" vertical="center"/>
      <protection locked="0"/>
    </xf>
    <xf numFmtId="164" fontId="8" fillId="3" borderId="3" xfId="0" applyNumberFormat="1" applyFont="1" applyFill="1" applyBorder="1" applyAlignment="1" applyProtection="1">
      <alignment horizontal="right" vertical="center"/>
    </xf>
    <xf numFmtId="0" fontId="16" fillId="0" borderId="3" xfId="0" applyFont="1" applyBorder="1" applyAlignment="1">
      <alignment vertical="center" wrapText="1"/>
    </xf>
    <xf numFmtId="164" fontId="5" fillId="0" borderId="3" xfId="0" applyNumberFormat="1" applyFont="1" applyBorder="1" applyAlignment="1" applyProtection="1">
      <alignment horizontal="right" vertical="center"/>
      <protection locked="0"/>
    </xf>
    <xf numFmtId="0" fontId="13" fillId="0" borderId="5" xfId="0" applyFont="1" applyBorder="1" applyAlignment="1">
      <alignment vertical="center" wrapText="1"/>
    </xf>
    <xf numFmtId="0" fontId="13" fillId="0" borderId="5" xfId="0" applyFont="1" applyBorder="1" applyAlignment="1">
      <alignment horizontal="right" vertical="center" wrapText="1"/>
    </xf>
    <xf numFmtId="2" fontId="8" fillId="3" borderId="6" xfId="0" applyNumberFormat="1" applyFont="1" applyFill="1" applyBorder="1" applyAlignment="1" applyProtection="1">
      <alignment horizontal="right" vertical="center"/>
    </xf>
    <xf numFmtId="2" fontId="8" fillId="3" borderId="5" xfId="0" applyNumberFormat="1" applyFont="1" applyFill="1" applyBorder="1" applyAlignment="1" applyProtection="1">
      <alignment horizontal="right" vertical="center"/>
    </xf>
    <xf numFmtId="2" fontId="7" fillId="0" borderId="5" xfId="0" applyNumberFormat="1" applyFont="1" applyBorder="1" applyAlignment="1">
      <alignment horizontal="right" vertical="center" wrapText="1"/>
    </xf>
    <xf numFmtId="0" fontId="5" fillId="0" borderId="3" xfId="0" applyFont="1" applyBorder="1" applyAlignment="1">
      <alignment horizontal="right" vertical="center" wrapText="1"/>
    </xf>
    <xf numFmtId="2" fontId="5" fillId="3" borderId="7" xfId="0" applyNumberFormat="1" applyFont="1" applyFill="1" applyBorder="1" applyAlignment="1" applyProtection="1">
      <alignment horizontal="right" vertical="center"/>
      <protection locked="0"/>
    </xf>
    <xf numFmtId="2" fontId="5" fillId="3" borderId="3" xfId="0" applyNumberFormat="1" applyFont="1" applyFill="1" applyBorder="1" applyAlignment="1" applyProtection="1">
      <alignment horizontal="right" vertical="center"/>
    </xf>
    <xf numFmtId="2" fontId="5" fillId="0" borderId="3" xfId="0" applyNumberFormat="1" applyFont="1" applyBorder="1" applyAlignment="1">
      <alignment horizontal="right" vertical="center" wrapText="1"/>
    </xf>
    <xf numFmtId="0" fontId="17" fillId="0" borderId="3" xfId="0" applyFont="1" applyBorder="1" applyAlignment="1">
      <alignment vertical="center" wrapText="1"/>
    </xf>
    <xf numFmtId="2" fontId="5" fillId="3" borderId="7" xfId="0" applyNumberFormat="1" applyFont="1" applyFill="1" applyBorder="1" applyAlignment="1" applyProtection="1">
      <alignment horizontal="right" vertical="center"/>
    </xf>
    <xf numFmtId="0" fontId="13" fillId="0" borderId="3" xfId="0" applyFont="1" applyBorder="1" applyAlignment="1">
      <alignment horizontal="right" vertical="center" wrapText="1"/>
    </xf>
    <xf numFmtId="2" fontId="8" fillId="3" borderId="7" xfId="0" applyNumberFormat="1" applyFont="1" applyFill="1" applyBorder="1" applyAlignment="1" applyProtection="1">
      <alignment horizontal="right" vertical="center"/>
    </xf>
    <xf numFmtId="2" fontId="8" fillId="3" borderId="7" xfId="0" applyNumberFormat="1" applyFont="1" applyFill="1" applyBorder="1" applyAlignment="1" applyProtection="1">
      <alignment horizontal="right" vertical="center"/>
      <protection locked="0"/>
    </xf>
    <xf numFmtId="2" fontId="7" fillId="0" borderId="3" xfId="0" applyNumberFormat="1" applyFont="1" applyBorder="1" applyAlignment="1">
      <alignment horizontal="right" vertical="center" wrapText="1"/>
    </xf>
    <xf numFmtId="0" fontId="10" fillId="0" borderId="3" xfId="0" applyFont="1" applyBorder="1" applyAlignment="1">
      <alignment horizontal="center" vertical="center" wrapText="1"/>
    </xf>
    <xf numFmtId="0" fontId="7" fillId="0" borderId="3" xfId="0" applyFont="1" applyBorder="1" applyAlignment="1">
      <alignment horizontal="right" vertical="center" wrapText="1"/>
    </xf>
    <xf numFmtId="2" fontId="7" fillId="3" borderId="7" xfId="0" applyNumberFormat="1" applyFont="1" applyFill="1" applyBorder="1" applyAlignment="1" applyProtection="1">
      <alignment horizontal="right" vertical="center"/>
    </xf>
    <xf numFmtId="2" fontId="7" fillId="3" borderId="3" xfId="0" applyNumberFormat="1" applyFont="1" applyFill="1" applyBorder="1" applyAlignment="1" applyProtection="1">
      <alignment horizontal="right" vertical="center"/>
    </xf>
    <xf numFmtId="2" fontId="8" fillId="3" borderId="3" xfId="0" applyNumberFormat="1" applyFont="1" applyFill="1" applyBorder="1" applyAlignment="1" applyProtection="1">
      <alignment horizontal="right" vertical="center"/>
      <protection locked="0"/>
    </xf>
    <xf numFmtId="2" fontId="8" fillId="3" borderId="3" xfId="0" applyNumberFormat="1" applyFont="1" applyFill="1" applyBorder="1" applyAlignment="1" applyProtection="1">
      <alignment horizontal="right" vertical="center"/>
    </xf>
    <xf numFmtId="2" fontId="8" fillId="0" borderId="3" xfId="0" applyNumberFormat="1" applyFont="1" applyBorder="1" applyAlignment="1">
      <alignment horizontal="right" vertical="center" wrapText="1"/>
    </xf>
    <xf numFmtId="0" fontId="7" fillId="0" borderId="5" xfId="0" applyFont="1" applyBorder="1" applyAlignment="1">
      <alignment wrapText="1"/>
    </xf>
    <xf numFmtId="0" fontId="7" fillId="0" borderId="5" xfId="0" applyFont="1" applyBorder="1" applyAlignment="1">
      <alignment horizontal="right" vertical="center" wrapText="1"/>
    </xf>
    <xf numFmtId="2" fontId="7" fillId="3" borderId="3" xfId="0" applyNumberFormat="1" applyFont="1" applyFill="1" applyBorder="1" applyAlignment="1" applyProtection="1">
      <alignment horizontal="right" vertical="center"/>
      <protection locked="0"/>
    </xf>
    <xf numFmtId="2" fontId="5" fillId="0" borderId="3" xfId="0" applyNumberFormat="1" applyFont="1" applyBorder="1" applyAlignment="1" applyProtection="1">
      <alignment horizontal="right" vertical="center"/>
    </xf>
    <xf numFmtId="2" fontId="5" fillId="0" borderId="3" xfId="0" applyNumberFormat="1" applyFont="1" applyBorder="1" applyAlignment="1" applyProtection="1">
      <alignment horizontal="right" vertical="center" wrapText="1"/>
    </xf>
    <xf numFmtId="0" fontId="0" fillId="3" borderId="0" xfId="0" applyFill="1"/>
    <xf numFmtId="0" fontId="18" fillId="0" borderId="0" xfId="0" applyFont="1"/>
    <xf numFmtId="0" fontId="18" fillId="3" borderId="2" xfId="0" applyFont="1" applyFill="1" applyBorder="1" applyAlignment="1">
      <alignment horizontal="center"/>
    </xf>
    <xf numFmtId="0" fontId="2" fillId="0" borderId="2" xfId="0" applyFont="1" applyBorder="1" applyAlignment="1">
      <alignment horizontal="left"/>
    </xf>
    <xf numFmtId="0" fontId="19" fillId="0" borderId="8"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8" fillId="0" borderId="2"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0" fillId="0" borderId="0" xfId="0" applyAlignment="1"/>
    <xf numFmtId="0" fontId="4" fillId="0" borderId="0" xfId="0" applyFont="1" applyBorder="1" applyAlignment="1"/>
    <xf numFmtId="0" fontId="4" fillId="0" borderId="0" xfId="0" applyFont="1" applyAlignment="1">
      <alignment wrapText="1"/>
    </xf>
    <xf numFmtId="0" fontId="4" fillId="0" borderId="0" xfId="0" applyFont="1" applyBorder="1" applyAlignment="1">
      <alignment wrapText="1"/>
    </xf>
    <xf numFmtId="0" fontId="5" fillId="0" borderId="2" xfId="0" applyFont="1" applyBorder="1" applyAlignment="1">
      <alignment horizontal="center"/>
    </xf>
    <xf numFmtId="0" fontId="7" fillId="0" borderId="0" xfId="0" applyFont="1" applyAlignment="1">
      <alignment horizontal="left" wrapText="1"/>
    </xf>
    <xf numFmtId="0" fontId="8" fillId="0" borderId="2" xfId="0" applyFont="1" applyBorder="1" applyAlignment="1">
      <alignment horizontal="center" wrapText="1"/>
    </xf>
    <xf numFmtId="0" fontId="5" fillId="0" borderId="0" xfId="0" applyFont="1" applyAlignment="1">
      <alignment horizontal="left"/>
    </xf>
    <xf numFmtId="0" fontId="8" fillId="0" borderId="2" xfId="0" applyFont="1" applyBorder="1" applyAlignment="1">
      <alignment wrapText="1"/>
    </xf>
    <xf numFmtId="0" fontId="6" fillId="0" borderId="3" xfId="0" applyFont="1" applyBorder="1" applyAlignment="1">
      <alignment horizontal="center" wrapText="1"/>
    </xf>
    <xf numFmtId="0" fontId="8" fillId="0" borderId="4" xfId="0" applyFont="1" applyBorder="1" applyAlignment="1">
      <alignment vertical="top" wrapText="1"/>
    </xf>
    <xf numFmtId="0" fontId="6" fillId="0" borderId="3" xfId="0" applyFont="1" applyBorder="1" applyAlignment="1">
      <alignment horizontal="center" vertical="center" wrapText="1"/>
    </xf>
    <xf numFmtId="0" fontId="5" fillId="0" borderId="2" xfId="0" applyFont="1" applyBorder="1" applyAlignment="1">
      <alignment horizontal="left"/>
    </xf>
    <xf numFmtId="1" fontId="7" fillId="3" borderId="4" xfId="0" applyNumberFormat="1" applyFont="1" applyFill="1" applyBorder="1" applyAlignment="1" applyProtection="1">
      <alignment horizontal="center" vertical="top" wrapText="1"/>
    </xf>
    <xf numFmtId="0" fontId="21" fillId="0" borderId="0" xfId="0" applyFont="1"/>
    <xf numFmtId="0" fontId="13" fillId="0" borderId="0" xfId="0" applyFont="1"/>
    <xf numFmtId="49" fontId="7" fillId="5" borderId="4" xfId="0" applyNumberFormat="1" applyFont="1" applyFill="1" applyBorder="1" applyAlignment="1" applyProtection="1">
      <alignment horizontal="center" wrapText="1"/>
      <protection locked="0"/>
    </xf>
    <xf numFmtId="1" fontId="7" fillId="3" borderId="4" xfId="0" applyNumberFormat="1" applyFont="1" applyFill="1" applyBorder="1" applyAlignment="1" applyProtection="1">
      <alignment horizontal="center" wrapText="1"/>
    </xf>
    <xf numFmtId="0" fontId="5" fillId="0" borderId="0" xfId="0" applyFont="1" applyAlignment="1" applyProtection="1">
      <alignment horizontal="justify" vertical="top" wrapText="1"/>
      <protection locked="0"/>
    </xf>
    <xf numFmtId="0" fontId="3"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0" xfId="0" applyFont="1"/>
    <xf numFmtId="164" fontId="7" fillId="0" borderId="3" xfId="0" applyNumberFormat="1" applyFont="1" applyBorder="1" applyAlignment="1" applyProtection="1">
      <alignment horizontal="right" vertical="center" wrapText="1"/>
      <protection locked="0"/>
    </xf>
    <xf numFmtId="164" fontId="5" fillId="0" borderId="3" xfId="0" applyNumberFormat="1" applyFont="1" applyBorder="1" applyAlignment="1" applyProtection="1">
      <alignment horizontal="center" vertical="center" wrapText="1"/>
    </xf>
    <xf numFmtId="0" fontId="5" fillId="0" borderId="3" xfId="0" applyFont="1" applyBorder="1" applyAlignment="1">
      <alignment vertical="top" wrapText="1"/>
    </xf>
    <xf numFmtId="0" fontId="5" fillId="0" borderId="3" xfId="0" applyFont="1" applyBorder="1" applyAlignment="1">
      <alignment horizontal="justify" vertical="top" wrapText="1"/>
    </xf>
    <xf numFmtId="0" fontId="3" fillId="0" borderId="3" xfId="0" applyFont="1" applyBorder="1" applyAlignment="1">
      <alignment vertical="top" wrapText="1"/>
    </xf>
    <xf numFmtId="0" fontId="5" fillId="0" borderId="3" xfId="0" applyFont="1" applyBorder="1" applyAlignment="1">
      <alignment horizontal="center" vertical="top" wrapText="1"/>
    </xf>
    <xf numFmtId="164" fontId="5" fillId="0" borderId="3" xfId="0" applyNumberFormat="1" applyFont="1" applyBorder="1" applyAlignment="1" applyProtection="1">
      <alignment horizontal="right" vertical="center" wrapText="1"/>
      <protection locked="0"/>
    </xf>
    <xf numFmtId="164" fontId="5" fillId="0" borderId="3" xfId="0" applyNumberFormat="1" applyFont="1" applyBorder="1" applyAlignment="1" applyProtection="1">
      <alignment horizontal="right"/>
      <protection locked="0"/>
    </xf>
    <xf numFmtId="164" fontId="13" fillId="0" borderId="3" xfId="0" applyNumberFormat="1" applyFont="1" applyBorder="1" applyAlignment="1" applyProtection="1">
      <alignment horizontal="right" vertical="center" wrapText="1"/>
      <protection locked="0"/>
    </xf>
    <xf numFmtId="0" fontId="5" fillId="0" borderId="3" xfId="0" applyFont="1" applyBorder="1" applyAlignment="1">
      <alignment horizontal="justify" vertical="center" wrapText="1"/>
    </xf>
    <xf numFmtId="0" fontId="8" fillId="0" borderId="3" xfId="0" applyFont="1" applyBorder="1" applyAlignment="1">
      <alignment horizontal="center" vertical="center" wrapText="1"/>
    </xf>
    <xf numFmtId="164" fontId="8" fillId="0" borderId="3" xfId="0" applyNumberFormat="1" applyFont="1" applyBorder="1" applyAlignment="1" applyProtection="1">
      <alignment horizontal="right" vertical="center" wrapText="1"/>
      <protection locked="0"/>
    </xf>
    <xf numFmtId="164" fontId="8" fillId="0" borderId="3" xfId="0" applyNumberFormat="1" applyFont="1" applyBorder="1" applyAlignment="1" applyProtection="1">
      <alignment horizontal="right"/>
      <protection locked="0"/>
    </xf>
    <xf numFmtId="164" fontId="8" fillId="0" borderId="3" xfId="0" applyNumberFormat="1" applyFont="1" applyBorder="1" applyAlignment="1" applyProtection="1">
      <alignment horizontal="right" vertical="top" wrapText="1"/>
      <protection locked="0"/>
    </xf>
    <xf numFmtId="0" fontId="13" fillId="0" borderId="5" xfId="0" applyFont="1" applyBorder="1" applyAlignment="1">
      <alignment horizontal="center" vertical="center" wrapText="1"/>
    </xf>
    <xf numFmtId="2" fontId="13" fillId="0" borderId="5" xfId="0" applyNumberFormat="1" applyFont="1" applyBorder="1" applyAlignment="1" applyProtection="1">
      <alignment horizontal="right" vertical="center" wrapText="1"/>
      <protection locked="0"/>
    </xf>
    <xf numFmtId="2" fontId="5" fillId="0" borderId="5" xfId="0" applyNumberFormat="1" applyFont="1" applyBorder="1" applyAlignment="1">
      <alignment horizontal="center" vertical="center" wrapText="1"/>
    </xf>
    <xf numFmtId="2" fontId="13" fillId="0" borderId="3" xfId="0" applyNumberFormat="1" applyFont="1" applyBorder="1" applyAlignment="1" applyProtection="1">
      <alignment horizontal="right" vertical="center" wrapText="1"/>
      <protection locked="0"/>
    </xf>
    <xf numFmtId="2" fontId="5" fillId="0" borderId="3" xfId="0"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2" fontId="5" fillId="0" borderId="0" xfId="0" applyNumberFormat="1" applyFont="1" applyBorder="1" applyAlignment="1">
      <alignment horizontal="center" vertical="center" wrapText="1"/>
    </xf>
    <xf numFmtId="0" fontId="4" fillId="0" borderId="0" xfId="0" applyFont="1"/>
    <xf numFmtId="49" fontId="2" fillId="0" borderId="2" xfId="0" applyNumberFormat="1" applyFont="1" applyBorder="1" applyAlignment="1">
      <alignment horizontal="left" vertical="center" wrapText="1"/>
    </xf>
    <xf numFmtId="0" fontId="19" fillId="0" borderId="8" xfId="0" applyFont="1" applyBorder="1" applyAlignment="1">
      <alignment horizontal="center" vertical="top"/>
    </xf>
    <xf numFmtId="0" fontId="18" fillId="0" borderId="2" xfId="0" applyFont="1" applyBorder="1" applyAlignment="1">
      <alignment horizontal="center"/>
    </xf>
    <xf numFmtId="0" fontId="7" fillId="0" borderId="0" xfId="0" applyFont="1" applyAlignment="1">
      <alignment horizontal="left" vertical="top" wrapText="1"/>
    </xf>
    <xf numFmtId="1" fontId="7" fillId="3" borderId="2" xfId="0" applyNumberFormat="1" applyFont="1" applyFill="1" applyBorder="1" applyAlignment="1" applyProtection="1">
      <alignment horizontal="center"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49" fontId="7" fillId="4" borderId="2" xfId="0" applyNumberFormat="1" applyFont="1" applyFill="1" applyBorder="1" applyAlignment="1" applyProtection="1">
      <alignment horizontal="right" wrapText="1"/>
      <protection locked="0"/>
    </xf>
    <xf numFmtId="0" fontId="22" fillId="0" borderId="3" xfId="0" applyFont="1" applyBorder="1" applyAlignment="1">
      <alignment horizontal="center" wrapText="1"/>
    </xf>
    <xf numFmtId="0" fontId="7" fillId="0" borderId="3" xfId="0" applyFont="1" applyBorder="1" applyAlignment="1">
      <alignment horizontal="center" wrapText="1"/>
    </xf>
    <xf numFmtId="0" fontId="13" fillId="0" borderId="5" xfId="0" applyFont="1" applyBorder="1"/>
    <xf numFmtId="2" fontId="13" fillId="0" borderId="5" xfId="0" applyNumberFormat="1" applyFont="1" applyBorder="1" applyAlignment="1" applyProtection="1">
      <alignment horizontal="right" vertical="center"/>
    </xf>
    <xf numFmtId="2" fontId="13" fillId="3" borderId="5" xfId="0" applyNumberFormat="1" applyFont="1" applyFill="1" applyBorder="1" applyAlignment="1" applyProtection="1">
      <alignment horizontal="right" vertical="center"/>
    </xf>
    <xf numFmtId="0" fontId="5" fillId="0" borderId="3" xfId="0" applyFont="1" applyBorder="1"/>
    <xf numFmtId="2" fontId="5" fillId="0" borderId="3" xfId="0" applyNumberFormat="1" applyFont="1" applyBorder="1" applyAlignment="1" applyProtection="1">
      <alignment horizontal="right" vertical="center"/>
      <protection locked="0"/>
    </xf>
    <xf numFmtId="2" fontId="5" fillId="3" borderId="3" xfId="0" applyNumberFormat="1" applyFont="1" applyFill="1" applyBorder="1" applyAlignment="1" applyProtection="1">
      <alignment horizontal="right" vertical="center"/>
      <protection locked="0"/>
    </xf>
    <xf numFmtId="2" fontId="5" fillId="0" borderId="3" xfId="0" applyNumberFormat="1" applyFont="1" applyBorder="1" applyAlignment="1" applyProtection="1">
      <alignment horizontal="right" vertical="center" wrapText="1"/>
      <protection locked="0"/>
    </xf>
    <xf numFmtId="0" fontId="7" fillId="0" borderId="3" xfId="0" applyFont="1" applyBorder="1"/>
    <xf numFmtId="2" fontId="7" fillId="0" borderId="3" xfId="0" applyNumberFormat="1" applyFont="1" applyBorder="1" applyAlignment="1" applyProtection="1">
      <alignment horizontal="right" vertical="center"/>
    </xf>
    <xf numFmtId="2" fontId="7" fillId="0" borderId="3" xfId="0" applyNumberFormat="1" applyFont="1" applyBorder="1" applyAlignment="1" applyProtection="1">
      <alignment horizontal="right" vertical="center" wrapText="1"/>
      <protection locked="0"/>
    </xf>
    <xf numFmtId="2" fontId="13" fillId="0" borderId="3" xfId="0" applyNumberFormat="1" applyFont="1" applyBorder="1" applyAlignment="1" applyProtection="1">
      <alignment horizontal="right" vertical="center"/>
      <protection locked="0"/>
    </xf>
    <xf numFmtId="2" fontId="13" fillId="3" borderId="3" xfId="0" applyNumberFormat="1" applyFont="1" applyFill="1" applyBorder="1" applyAlignment="1" applyProtection="1">
      <alignment horizontal="right" vertical="center"/>
      <protection locked="0"/>
    </xf>
    <xf numFmtId="0" fontId="7" fillId="0" borderId="5" xfId="0" applyFont="1" applyBorder="1" applyAlignment="1">
      <alignment horizontal="center" wrapText="1"/>
    </xf>
    <xf numFmtId="0" fontId="5" fillId="0" borderId="3" xfId="0" applyFont="1" applyBorder="1" applyAlignment="1">
      <alignment horizontal="right" vertical="center"/>
    </xf>
    <xf numFmtId="0" fontId="12" fillId="0" borderId="0" xfId="0" applyFont="1" applyBorder="1" applyAlignment="1">
      <alignment vertical="center" wrapText="1"/>
    </xf>
    <xf numFmtId="0" fontId="7" fillId="0" borderId="0" xfId="0" applyFont="1" applyBorder="1" applyAlignment="1">
      <alignment vertical="center"/>
    </xf>
    <xf numFmtId="0" fontId="5" fillId="0" borderId="0" xfId="0" applyFont="1" applyBorder="1" applyAlignment="1">
      <alignment horizontal="right" vertical="center"/>
    </xf>
    <xf numFmtId="0" fontId="5" fillId="3" borderId="0" xfId="0" applyFont="1" applyFill="1" applyBorder="1" applyAlignment="1" applyProtection="1">
      <alignment horizontal="right" vertical="center"/>
      <protection locked="0"/>
    </xf>
    <xf numFmtId="0" fontId="7" fillId="0" borderId="0" xfId="0" applyFont="1" applyBorder="1" applyAlignment="1">
      <alignment vertical="center" wrapText="1"/>
    </xf>
    <xf numFmtId="0" fontId="5" fillId="3" borderId="0" xfId="0" applyFont="1" applyFill="1" applyBorder="1" applyAlignment="1">
      <alignment horizontal="right" vertical="center"/>
    </xf>
    <xf numFmtId="2" fontId="8" fillId="0" borderId="4" xfId="0" applyNumberFormat="1" applyFont="1" applyBorder="1" applyAlignment="1">
      <alignment horizontal="center" vertical="top" wrapText="1"/>
    </xf>
    <xf numFmtId="0" fontId="5" fillId="0" borderId="0" xfId="0" applyFont="1" applyBorder="1"/>
    <xf numFmtId="0" fontId="24" fillId="0" borderId="2" xfId="0" applyFont="1" applyBorder="1" applyAlignment="1">
      <alignment horizontal="left" vertical="top" wrapText="1"/>
    </xf>
    <xf numFmtId="49" fontId="7" fillId="4" borderId="4" xfId="0" applyNumberFormat="1" applyFont="1" applyFill="1" applyBorder="1" applyAlignment="1" applyProtection="1">
      <alignment horizontal="left" wrapText="1"/>
      <protection locked="0"/>
    </xf>
    <xf numFmtId="0" fontId="8" fillId="0" borderId="2" xfId="0" applyFont="1" applyBorder="1" applyAlignment="1">
      <alignment horizontal="left" wrapText="1"/>
    </xf>
    <xf numFmtId="0" fontId="7" fillId="0" borderId="2" xfId="0" applyFont="1" applyBorder="1" applyAlignment="1">
      <alignment horizontal="left" wrapText="1"/>
    </xf>
    <xf numFmtId="1" fontId="7" fillId="3" borderId="4" xfId="0" applyNumberFormat="1" applyFont="1" applyFill="1" applyBorder="1" applyAlignment="1" applyProtection="1">
      <alignment horizontal="center" wrapText="1"/>
    </xf>
    <xf numFmtId="0" fontId="8" fillId="0" borderId="4" xfId="0" applyFont="1" applyBorder="1" applyAlignment="1">
      <alignment horizontal="left" wrapText="1"/>
    </xf>
    <xf numFmtId="0" fontId="7" fillId="0" borderId="4" xfId="0" applyFont="1" applyBorder="1" applyAlignment="1">
      <alignment horizontal="left" wrapText="1"/>
    </xf>
    <xf numFmtId="0" fontId="5" fillId="0" borderId="0" xfId="0" applyFont="1" applyAlignment="1">
      <alignment wrapText="1"/>
    </xf>
    <xf numFmtId="0" fontId="5" fillId="0" borderId="3" xfId="0" applyFont="1" applyBorder="1" applyAlignment="1">
      <alignment horizontal="center"/>
    </xf>
    <xf numFmtId="49" fontId="10" fillId="0" borderId="3" xfId="0" applyNumberFormat="1" applyFont="1" applyBorder="1" applyAlignment="1">
      <alignment horizontal="center" vertical="center" wrapText="1"/>
    </xf>
    <xf numFmtId="164" fontId="7" fillId="0" borderId="3" xfId="0" applyNumberFormat="1" applyFont="1" applyBorder="1" applyAlignment="1" applyProtection="1">
      <alignment horizontal="right" wrapText="1"/>
      <protection locked="0"/>
    </xf>
    <xf numFmtId="164" fontId="5" fillId="0" borderId="3" xfId="0" applyNumberFormat="1" applyFont="1" applyBorder="1" applyAlignment="1" applyProtection="1">
      <alignment horizontal="right" wrapText="1"/>
      <protection locked="0"/>
    </xf>
    <xf numFmtId="164" fontId="5" fillId="0" borderId="3" xfId="0" applyNumberFormat="1" applyFont="1" applyBorder="1" applyAlignment="1">
      <alignment horizontal="center" wrapText="1"/>
    </xf>
    <xf numFmtId="164" fontId="5" fillId="0" borderId="3" xfId="0" applyNumberFormat="1" applyFont="1" applyBorder="1" applyAlignment="1" applyProtection="1">
      <alignment horizontal="center" wrapText="1"/>
    </xf>
    <xf numFmtId="0" fontId="18" fillId="0" borderId="3" xfId="0" applyFont="1" applyBorder="1" applyAlignment="1">
      <alignment horizontal="center" vertical="center" wrapText="1"/>
    </xf>
    <xf numFmtId="164" fontId="7" fillId="0" borderId="3" xfId="0" applyNumberFormat="1" applyFont="1" applyBorder="1" applyAlignment="1" applyProtection="1">
      <alignment horizontal="right" wrapText="1"/>
    </xf>
    <xf numFmtId="0" fontId="5" fillId="0" borderId="0" xfId="0" applyFont="1" applyBorder="1" applyAlignment="1">
      <alignment wrapText="1"/>
    </xf>
    <xf numFmtId="164" fontId="13" fillId="0" borderId="3" xfId="0" applyNumberFormat="1" applyFont="1" applyBorder="1" applyAlignment="1" applyProtection="1">
      <alignment horizontal="right" wrapText="1"/>
    </xf>
    <xf numFmtId="164" fontId="5" fillId="0" borderId="3" xfId="0" applyNumberFormat="1" applyFont="1" applyBorder="1" applyAlignment="1" applyProtection="1">
      <alignment horizontal="right" wrapText="1"/>
    </xf>
    <xf numFmtId="164" fontId="13" fillId="0" borderId="3" xfId="0" applyNumberFormat="1" applyFont="1" applyBorder="1" applyAlignment="1" applyProtection="1">
      <alignment horizontal="right" wrapText="1"/>
      <protection locked="0"/>
    </xf>
    <xf numFmtId="164" fontId="8" fillId="0" borderId="3" xfId="0" applyNumberFormat="1" applyFont="1" applyBorder="1" applyAlignment="1" applyProtection="1">
      <alignment horizontal="right" wrapText="1"/>
    </xf>
    <xf numFmtId="164" fontId="8" fillId="0" borderId="3" xfId="0" applyNumberFormat="1" applyFont="1" applyBorder="1" applyAlignment="1" applyProtection="1">
      <alignment horizontal="right" wrapText="1"/>
      <protection locked="0"/>
    </xf>
    <xf numFmtId="0" fontId="5" fillId="0" borderId="0" xfId="0" applyFont="1" applyProtection="1">
      <protection locked="0"/>
    </xf>
    <xf numFmtId="0" fontId="10" fillId="0" borderId="3" xfId="0" applyFont="1" applyBorder="1" applyAlignment="1">
      <alignment vertical="center" wrapText="1"/>
    </xf>
    <xf numFmtId="0" fontId="7" fillId="0" borderId="3" xfId="0" applyFont="1" applyBorder="1" applyAlignment="1">
      <alignment vertical="center"/>
    </xf>
    <xf numFmtId="0" fontId="7" fillId="0" borderId="3" xfId="0" applyFont="1" applyBorder="1" applyAlignment="1">
      <alignment horizontal="center"/>
    </xf>
    <xf numFmtId="164" fontId="7" fillId="0" borderId="3" xfId="0" applyNumberFormat="1" applyFont="1" applyBorder="1"/>
    <xf numFmtId="0" fontId="12" fillId="0" borderId="0" xfId="0" applyFont="1" applyBorder="1" applyAlignment="1">
      <alignment wrapText="1"/>
    </xf>
    <xf numFmtId="0" fontId="5" fillId="0" borderId="0" xfId="0" applyFont="1" applyBorder="1" applyAlignment="1">
      <alignment wrapText="1"/>
    </xf>
    <xf numFmtId="0" fontId="5" fillId="0" borderId="0" xfId="0" applyFont="1" applyAlignment="1">
      <alignment horizontal="left" vertical="top" wrapText="1"/>
    </xf>
    <xf numFmtId="0" fontId="5" fillId="0" borderId="2" xfId="0" applyFont="1" applyBorder="1" applyAlignment="1">
      <alignment horizontal="center" vertical="top"/>
    </xf>
    <xf numFmtId="49" fontId="6" fillId="0" borderId="3" xfId="0" applyNumberFormat="1" applyFont="1" applyBorder="1" applyAlignment="1">
      <alignment horizontal="center" wrapText="1"/>
    </xf>
    <xf numFmtId="2" fontId="8" fillId="0" borderId="4" xfId="0" applyNumberFormat="1" applyFont="1" applyBorder="1" applyAlignment="1">
      <alignment horizontal="center" wrapText="1"/>
    </xf>
    <xf numFmtId="0" fontId="5" fillId="0" borderId="0" xfId="0" applyFont="1" applyBorder="1" applyAlignment="1"/>
    <xf numFmtId="0" fontId="24" fillId="0" borderId="2" xfId="0" applyFont="1" applyBorder="1" applyAlignment="1">
      <alignment horizontal="center" wrapText="1"/>
    </xf>
    <xf numFmtId="0" fontId="5" fillId="0" borderId="0" xfId="0" applyFont="1" applyAlignment="1" applyProtection="1">
      <alignment horizontal="justify" wrapText="1"/>
      <protection locked="0"/>
    </xf>
    <xf numFmtId="0" fontId="17" fillId="0" borderId="10" xfId="0" applyFont="1" applyBorder="1" applyAlignment="1">
      <alignment horizontal="center" vertical="top" wrapText="1"/>
    </xf>
    <xf numFmtId="0" fontId="6" fillId="0" borderId="10" xfId="0" applyFont="1" applyBorder="1" applyAlignment="1">
      <alignment horizontal="center" vertical="top" wrapText="1"/>
    </xf>
    <xf numFmtId="0" fontId="17"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top" wrapText="1"/>
    </xf>
    <xf numFmtId="0" fontId="18" fillId="0" borderId="10" xfId="0" applyFont="1" applyBorder="1" applyAlignment="1">
      <alignment horizontal="center" vertical="top" wrapText="1"/>
    </xf>
    <xf numFmtId="0" fontId="2" fillId="0" borderId="11"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horizontal="center"/>
      <protection locked="0"/>
    </xf>
    <xf numFmtId="0" fontId="17" fillId="0" borderId="1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2" fillId="0" borderId="15"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0" fontId="2" fillId="0" borderId="17" xfId="0" applyFont="1" applyBorder="1" applyProtection="1">
      <protection locked="0"/>
    </xf>
    <xf numFmtId="0" fontId="17" fillId="0" borderId="1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2" fillId="0" borderId="18" xfId="0" applyFont="1" applyBorder="1" applyProtection="1">
      <protection locked="0"/>
    </xf>
    <xf numFmtId="0" fontId="2" fillId="0" borderId="19" xfId="0" applyFont="1" applyBorder="1" applyProtection="1">
      <protection locked="0"/>
    </xf>
    <xf numFmtId="0" fontId="2" fillId="0" borderId="18"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Protection="1">
      <protection locked="0"/>
    </xf>
    <xf numFmtId="0" fontId="17" fillId="0" borderId="18"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8" fillId="0" borderId="0" xfId="0" applyFont="1" applyProtection="1">
      <protection locked="0"/>
    </xf>
    <xf numFmtId="0" fontId="5" fillId="0" borderId="0" xfId="0" applyFont="1" applyAlignment="1">
      <alignment horizontal="left" wrapText="1"/>
    </xf>
    <xf numFmtId="0" fontId="7" fillId="0" borderId="2" xfId="0" applyFont="1" applyBorder="1" applyAlignment="1">
      <alignment horizontal="center" wrapText="1"/>
    </xf>
    <xf numFmtId="0" fontId="27" fillId="0" borderId="0" xfId="0" applyFont="1" applyAlignment="1">
      <alignment horizontal="center" wrapText="1"/>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left" wrapText="1"/>
    </xf>
    <xf numFmtId="0" fontId="2" fillId="0" borderId="0" xfId="0" applyFont="1" applyAlignment="1">
      <alignment wrapText="1"/>
    </xf>
    <xf numFmtId="0" fontId="4" fillId="0" borderId="0" xfId="0" applyFont="1" applyAlignment="1">
      <alignment horizontal="left" vertical="center" wrapText="1"/>
    </xf>
    <xf numFmtId="1" fontId="4" fillId="0" borderId="2" xfId="0" applyNumberFormat="1" applyFont="1" applyBorder="1" applyAlignment="1">
      <alignment horizontal="center" vertical="center" wrapText="1"/>
    </xf>
    <xf numFmtId="0" fontId="27" fillId="0" borderId="0" xfId="0" applyFont="1" applyAlignment="1">
      <alignment horizontal="center" vertical="center" wrapText="1"/>
    </xf>
    <xf numFmtId="0" fontId="3" fillId="0" borderId="0" xfId="0" applyFont="1" applyAlignment="1">
      <alignment horizontal="center" vertical="top" wrapText="1"/>
    </xf>
    <xf numFmtId="2" fontId="2" fillId="0" borderId="2" xfId="0" applyNumberFormat="1" applyFont="1" applyBorder="1" applyAlignment="1">
      <alignment horizontal="center" vertical="center" wrapText="1"/>
    </xf>
    <xf numFmtId="0" fontId="28" fillId="0" borderId="2" xfId="0" applyFont="1" applyBorder="1" applyAlignment="1">
      <alignment horizontal="center" wrapText="1"/>
    </xf>
    <xf numFmtId="0" fontId="5" fillId="0" borderId="8" xfId="0" applyFont="1" applyBorder="1" applyAlignment="1">
      <alignment horizontal="left" vertical="top" wrapText="1"/>
    </xf>
    <xf numFmtId="0" fontId="2" fillId="0" borderId="0" xfId="0" applyFont="1" applyAlignment="1"/>
    <xf numFmtId="0" fontId="2" fillId="0" borderId="0" xfId="0" applyFont="1" applyAlignment="1">
      <alignment horizontal="justify" vertical="center" wrapText="1"/>
    </xf>
    <xf numFmtId="0" fontId="27" fillId="0" borderId="0" xfId="0" applyFont="1" applyAlignment="1">
      <alignment horizontal="center" vertical="center" wrapText="1"/>
    </xf>
    <xf numFmtId="0" fontId="29" fillId="0" borderId="0" xfId="0" applyFont="1" applyAlignment="1">
      <alignment horizontal="justify" vertical="center" wrapText="1"/>
    </xf>
    <xf numFmtId="0" fontId="27" fillId="0" borderId="0" xfId="0" applyFont="1" applyBorder="1" applyAlignment="1">
      <alignment vertical="center" wrapText="1"/>
    </xf>
    <xf numFmtId="0" fontId="18" fillId="0" borderId="0" xfId="0" applyFont="1" applyBorder="1" applyAlignment="1"/>
    <xf numFmtId="0" fontId="18" fillId="0" borderId="2" xfId="0" applyFont="1" applyBorder="1" applyAlignment="1"/>
    <xf numFmtId="0" fontId="19" fillId="0" borderId="0" xfId="0" applyFont="1" applyBorder="1" applyAlignment="1">
      <alignment horizontal="center" vertical="top"/>
    </xf>
    <xf numFmtId="0" fontId="19" fillId="0" borderId="0" xfId="0" applyFont="1"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horizontal="center" vertical="center" wrapText="1"/>
    </xf>
    <xf numFmtId="0" fontId="4" fillId="0" borderId="2" xfId="0" applyFont="1" applyBorder="1" applyAlignment="1">
      <alignment horizontal="justify" vertical="center" wrapText="1"/>
    </xf>
    <xf numFmtId="0" fontId="4" fillId="0" borderId="0" xfId="0" applyFont="1" applyAlignment="1">
      <alignment horizontal="center" wrapText="1"/>
    </xf>
    <xf numFmtId="0" fontId="4" fillId="0" borderId="0" xfId="0" applyFont="1" applyAlignment="1">
      <alignment vertical="center" wrapText="1"/>
    </xf>
    <xf numFmtId="1" fontId="4" fillId="0" borderId="2" xfId="0" applyNumberFormat="1" applyFont="1" applyBorder="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vertical="top"/>
    </xf>
    <xf numFmtId="0" fontId="8" fillId="0" borderId="4" xfId="0" applyFont="1" applyBorder="1" applyAlignment="1">
      <alignment horizontal="center" vertical="center" wrapText="1"/>
    </xf>
    <xf numFmtId="0" fontId="7" fillId="0" borderId="0" xfId="0" applyFont="1" applyAlignment="1">
      <alignment horizontal="left" vertical="center" wrapText="1"/>
    </xf>
    <xf numFmtId="2" fontId="8" fillId="0" borderId="4" xfId="0" applyNumberFormat="1" applyFont="1" applyBorder="1" applyAlignment="1">
      <alignment horizontal="center" vertical="center" wrapText="1"/>
    </xf>
    <xf numFmtId="2" fontId="7" fillId="3" borderId="2" xfId="0" applyNumberFormat="1" applyFont="1" applyFill="1" applyBorder="1" applyAlignment="1" applyProtection="1">
      <alignment horizontal="center" wrapText="1"/>
      <protection locked="0"/>
    </xf>
    <xf numFmtId="0" fontId="8" fillId="0" borderId="4" xfId="0" applyFont="1" applyBorder="1" applyAlignment="1" applyProtection="1">
      <alignment horizontal="center" wrapText="1"/>
    </xf>
    <xf numFmtId="2" fontId="7" fillId="3" borderId="4" xfId="0" applyNumberFormat="1" applyFont="1" applyFill="1" applyBorder="1" applyAlignment="1" applyProtection="1">
      <alignment horizont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top" wrapText="1"/>
    </xf>
    <xf numFmtId="164" fontId="7" fillId="0" borderId="10" xfId="0" applyNumberFormat="1" applyFont="1" applyBorder="1" applyAlignment="1" applyProtection="1">
      <alignment horizontal="right" vertical="center" wrapText="1"/>
      <protection locked="0"/>
    </xf>
    <xf numFmtId="164" fontId="7" fillId="0" borderId="10" xfId="0" applyNumberFormat="1" applyFont="1" applyBorder="1" applyAlignment="1">
      <alignment horizontal="right" vertical="center" wrapText="1"/>
    </xf>
    <xf numFmtId="164" fontId="10" fillId="0" borderId="10" xfId="0" applyNumberFormat="1" applyFont="1" applyBorder="1" applyAlignment="1">
      <alignment horizontal="center" vertical="top" wrapText="1"/>
    </xf>
    <xf numFmtId="0" fontId="10" fillId="0" borderId="10" xfId="0" applyFont="1" applyBorder="1" applyAlignment="1">
      <alignment horizontal="center" vertical="center" wrapText="1"/>
    </xf>
    <xf numFmtId="164" fontId="13" fillId="0" borderId="10" xfId="0" applyNumberFormat="1" applyFont="1" applyBorder="1" applyAlignment="1" applyProtection="1">
      <alignment horizontal="right" vertical="center" wrapText="1"/>
    </xf>
    <xf numFmtId="164" fontId="5" fillId="0" borderId="10" xfId="0" applyNumberFormat="1" applyFont="1" applyBorder="1" applyAlignment="1">
      <alignment horizontal="center" vertical="top" wrapText="1"/>
    </xf>
    <xf numFmtId="164" fontId="13" fillId="0" borderId="10" xfId="0" applyNumberFormat="1" applyFont="1" applyBorder="1" applyAlignment="1" applyProtection="1">
      <alignment horizontal="right" vertical="center" wrapText="1"/>
      <protection locked="0"/>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164" fontId="5" fillId="0" borderId="10" xfId="0" applyNumberFormat="1" applyFont="1" applyBorder="1" applyAlignment="1">
      <alignment horizontal="center" vertical="center" wrapText="1"/>
    </xf>
    <xf numFmtId="0" fontId="13" fillId="0" borderId="10" xfId="0" applyFont="1" applyBorder="1" applyAlignment="1">
      <alignment horizontal="justify"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7" fillId="0" borderId="10" xfId="0" applyFont="1" applyBorder="1" applyAlignment="1">
      <alignment vertical="center" wrapText="1"/>
    </xf>
    <xf numFmtId="0" fontId="10" fillId="0" borderId="10" xfId="0" applyFont="1" applyBorder="1" applyAlignment="1">
      <alignment vertical="center" wrapText="1"/>
    </xf>
    <xf numFmtId="0" fontId="10" fillId="0" borderId="0" xfId="0" applyFont="1" applyBorder="1" applyAlignment="1">
      <alignment horizontal="center" vertical="top" wrapText="1"/>
    </xf>
    <xf numFmtId="4" fontId="8" fillId="0" borderId="0" xfId="0" applyNumberFormat="1" applyFont="1" applyBorder="1" applyAlignment="1">
      <alignment horizontal="right" wrapText="1"/>
    </xf>
    <xf numFmtId="4" fontId="13" fillId="0" borderId="0" xfId="0" applyNumberFormat="1" applyFont="1" applyBorder="1" applyAlignment="1" applyProtection="1">
      <alignment horizontal="right" wrapText="1"/>
      <protection locked="0"/>
    </xf>
    <xf numFmtId="0" fontId="5" fillId="0" borderId="0" xfId="0" applyFont="1" applyAlignment="1">
      <alignment vertical="center"/>
    </xf>
    <xf numFmtId="0" fontId="4" fillId="0" borderId="0" xfId="0" applyNumberFormat="1" applyFont="1" applyAlignment="1" applyProtection="1">
      <alignment horizontal="center"/>
      <protection locked="0"/>
    </xf>
    <xf numFmtId="2" fontId="8" fillId="0" borderId="2" xfId="0" applyNumberFormat="1" applyFont="1" applyBorder="1" applyAlignment="1">
      <alignment horizontal="left" wrapText="1"/>
    </xf>
    <xf numFmtId="164" fontId="17" fillId="0" borderId="10" xfId="0" applyNumberFormat="1" applyFont="1" applyBorder="1" applyAlignment="1">
      <alignment horizontal="center" wrapText="1"/>
    </xf>
    <xf numFmtId="164" fontId="17" fillId="0" borderId="10"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6" fillId="0" borderId="10" xfId="0" applyNumberFormat="1" applyFont="1" applyBorder="1" applyAlignment="1">
      <alignment horizontal="center" vertical="center" wrapText="1"/>
    </xf>
    <xf numFmtId="165" fontId="7" fillId="0" borderId="10" xfId="0" applyNumberFormat="1" applyFont="1" applyBorder="1" applyAlignment="1">
      <alignment horizontal="center" vertical="top" wrapText="1"/>
    </xf>
    <xf numFmtId="165" fontId="7" fillId="0" borderId="10" xfId="0" applyNumberFormat="1" applyFont="1" applyBorder="1" applyAlignment="1">
      <alignment horizontal="center" vertical="top" wrapText="1"/>
    </xf>
    <xf numFmtId="0" fontId="31" fillId="0" borderId="10" xfId="0" applyNumberFormat="1" applyFont="1" applyBorder="1" applyAlignment="1" applyProtection="1">
      <alignment horizontal="center" vertical="top" wrapText="1"/>
      <protection locked="0"/>
    </xf>
    <xf numFmtId="164" fontId="29" fillId="0" borderId="10" xfId="0" applyNumberFormat="1" applyFont="1" applyBorder="1" applyAlignment="1" applyProtection="1">
      <alignment horizontal="right" wrapText="1"/>
      <protection locked="0"/>
    </xf>
    <xf numFmtId="164" fontId="29" fillId="0" borderId="10" xfId="0" applyNumberFormat="1" applyFont="1" applyBorder="1" applyAlignment="1" applyProtection="1">
      <alignment horizontal="right" wrapText="1"/>
      <protection locked="0"/>
    </xf>
    <xf numFmtId="164" fontId="2" fillId="0" borderId="10" xfId="0" applyNumberFormat="1" applyFont="1" applyBorder="1" applyAlignment="1">
      <alignment horizontal="center" wrapText="1"/>
    </xf>
    <xf numFmtId="164" fontId="27" fillId="0" borderId="10" xfId="0" applyNumberFormat="1" applyFont="1" applyBorder="1" applyAlignment="1">
      <alignment vertical="top" wrapText="1"/>
    </xf>
    <xf numFmtId="164" fontId="29" fillId="0" borderId="10" xfId="0" applyNumberFormat="1" applyFont="1" applyBorder="1" applyAlignment="1">
      <alignment horizontal="right" wrapText="1"/>
    </xf>
    <xf numFmtId="164" fontId="29" fillId="0" borderId="10" xfId="0" applyNumberFormat="1" applyFont="1" applyBorder="1" applyAlignment="1" applyProtection="1">
      <alignment horizontal="right" wrapText="1"/>
    </xf>
    <xf numFmtId="164" fontId="29" fillId="0" borderId="10" xfId="0" applyNumberFormat="1" applyFont="1" applyBorder="1" applyAlignment="1">
      <alignment horizontal="right" wrapText="1"/>
    </xf>
    <xf numFmtId="2" fontId="3" fillId="0" borderId="0" xfId="0" applyNumberFormat="1" applyFont="1" applyFill="1" applyBorder="1" applyAlignment="1" applyProtection="1">
      <alignment horizontal="left" vertical="top"/>
      <protection locked="0"/>
    </xf>
    <xf numFmtId="0" fontId="24" fillId="0" borderId="2" xfId="0" applyFont="1" applyBorder="1" applyAlignment="1">
      <alignment horizontal="left" wrapText="1"/>
    </xf>
    <xf numFmtId="0" fontId="4" fillId="0" borderId="10" xfId="0" applyFont="1" applyBorder="1" applyAlignment="1">
      <alignment horizontal="center" vertical="top" wrapText="1"/>
    </xf>
    <xf numFmtId="0" fontId="4" fillId="0" borderId="10" xfId="0" applyFont="1" applyBorder="1" applyAlignment="1">
      <alignment horizontal="center" vertical="top" wrapText="1"/>
    </xf>
    <xf numFmtId="0" fontId="17" fillId="0" borderId="10" xfId="0" applyFont="1" applyBorder="1" applyAlignment="1">
      <alignment horizontal="left" wrapText="1"/>
    </xf>
    <xf numFmtId="49" fontId="17" fillId="0" borderId="10" xfId="0" applyNumberFormat="1" applyFont="1" applyBorder="1" applyAlignment="1">
      <alignment horizontal="center" vertical="top" wrapText="1"/>
    </xf>
    <xf numFmtId="164" fontId="17" fillId="0" borderId="10" xfId="0" applyNumberFormat="1" applyFont="1" applyBorder="1" applyAlignment="1" applyProtection="1">
      <alignment horizontal="right" vertical="top" wrapText="1"/>
      <protection locked="0"/>
    </xf>
    <xf numFmtId="0" fontId="17" fillId="0" borderId="10" xfId="0" applyFont="1" applyBorder="1" applyAlignment="1">
      <alignment horizontal="left" vertical="top" wrapText="1"/>
    </xf>
    <xf numFmtId="49" fontId="17" fillId="0" borderId="10" xfId="0" applyNumberFormat="1" applyFont="1" applyBorder="1" applyAlignment="1">
      <alignment horizontal="center" wrapText="1"/>
    </xf>
    <xf numFmtId="164" fontId="17" fillId="0" borderId="10" xfId="0" applyNumberFormat="1" applyFont="1" applyBorder="1" applyAlignment="1" applyProtection="1">
      <alignment horizontal="right" wrapText="1"/>
      <protection locked="0"/>
    </xf>
    <xf numFmtId="0" fontId="17" fillId="0" borderId="22" xfId="0" applyFont="1" applyBorder="1" applyAlignment="1">
      <alignment horizontal="left" wrapText="1"/>
    </xf>
    <xf numFmtId="0" fontId="17" fillId="0" borderId="23" xfId="0" applyFont="1" applyBorder="1" applyAlignment="1">
      <alignment horizontal="left" wrapText="1"/>
    </xf>
    <xf numFmtId="0" fontId="17" fillId="0" borderId="10" xfId="0" applyFont="1" applyBorder="1" applyAlignment="1" applyProtection="1">
      <alignment horizontal="left" wrapText="1"/>
      <protection locked="0"/>
    </xf>
    <xf numFmtId="0" fontId="17" fillId="0" borderId="10" xfId="0" applyFont="1" applyBorder="1" applyAlignment="1" applyProtection="1">
      <alignment horizontal="left" vertical="top" wrapText="1"/>
      <protection locked="0"/>
    </xf>
    <xf numFmtId="0" fontId="17" fillId="0" borderId="22" xfId="0" applyFont="1" applyBorder="1" applyAlignment="1" applyProtection="1">
      <alignment horizontal="center" vertical="top" wrapText="1"/>
      <protection locked="0"/>
    </xf>
    <xf numFmtId="0" fontId="17" fillId="0" borderId="23" xfId="0" applyFont="1" applyBorder="1" applyAlignment="1" applyProtection="1">
      <alignment horizontal="center" vertical="top" wrapText="1"/>
      <protection locked="0"/>
    </xf>
    <xf numFmtId="49" fontId="4" fillId="0" borderId="10" xfId="0" applyNumberFormat="1" applyFont="1" applyBorder="1" applyAlignment="1">
      <alignment horizontal="center" vertical="top" wrapText="1"/>
    </xf>
    <xf numFmtId="164" fontId="17" fillId="0" borderId="10" xfId="0" applyNumberFormat="1" applyFont="1" applyBorder="1" applyAlignment="1">
      <alignment horizontal="right" vertical="top" wrapText="1"/>
    </xf>
    <xf numFmtId="0" fontId="2" fillId="0" borderId="0" xfId="0" applyFont="1" applyBorder="1" applyAlignment="1"/>
    <xf numFmtId="2" fontId="3" fillId="0" borderId="0" xfId="0" applyNumberFormat="1" applyFont="1" applyFill="1" applyBorder="1" applyAlignment="1" applyProtection="1">
      <alignment vertical="top"/>
      <protection locked="0"/>
    </xf>
    <xf numFmtId="0" fontId="2" fillId="0" borderId="0" xfId="0" applyFont="1" applyBorder="1"/>
  </cellXfs>
  <cellStyles count="4">
    <cellStyle name="Обычный" xfId="0" builtinId="0"/>
    <cellStyle name="Обычный 2" xfId="1"/>
    <cellStyle name="Обычный 3" xfId="2"/>
    <cellStyle name="Примечание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95;&#1077;&#1090;%202018/&#1079;&#1074;&#1110;&#1090;%20&#1079;&#1072;%20&#1088;&#1110;&#1082;%202018/ZV_rik2018v1%20(&#1040;&#1074;&#1090;&#1086;&#1089;&#1086;&#1093;&#1088;&#1072;&#1085;&#1077;&#1085;&#1085;&#1099;&#108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pplication%20Data\Microsoft\AddIns\sumpropua.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351)"/>
      <sheetName val="4дс (351)"/>
      <sheetName val="1дс_баланс (665)"/>
      <sheetName val="4дс (665)"/>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2зф"/>
      <sheetName val="д22сф"/>
      <sheetName val="д23"/>
      <sheetName val="д24зф"/>
      <sheetName val="д24сф"/>
      <sheetName val="д25зф"/>
      <sheetName val="д25сф"/>
      <sheetName val="д27"/>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1ds"/>
      <sheetName val="1ds_dbf"/>
      <sheetName val="2ds1"/>
      <sheetName val="2ds2"/>
      <sheetName val="2ds4"/>
      <sheetName val="2ds1_dbf"/>
      <sheetName val="3ds"/>
      <sheetName val="2ds2_dbf"/>
      <sheetName val="2ds3_dbf"/>
      <sheetName val="2ds4_dbf"/>
      <sheetName val="3ds_dbf"/>
      <sheetName val="4ds"/>
      <sheetName val="4ds_dbf"/>
      <sheetName val="5ds1"/>
      <sheetName val="5ds1_dbf"/>
      <sheetName val="5ds2"/>
      <sheetName val="5ds2_dbf"/>
      <sheetName val="5ds3"/>
      <sheetName val="5ds3_dbf"/>
      <sheetName val="5ds4"/>
      <sheetName val="5ds4_dbf"/>
      <sheetName val="5ds51"/>
      <sheetName val="5ds51_dbf"/>
      <sheetName val="5ds6"/>
      <sheetName val="5ds6_dbf"/>
      <sheetName val="5ds7"/>
      <sheetName val="5ds7_dbf"/>
      <sheetName val="5ds8"/>
      <sheetName val="5ds8_dbf"/>
      <sheetName val="5ds9"/>
      <sheetName val="5ds9_dbf"/>
      <sheetName val="5ds10"/>
      <sheetName val="5ds10_dbf"/>
      <sheetName val="5ds111"/>
      <sheetName val="5ds111_dbf"/>
      <sheetName val="5ds112"/>
      <sheetName val="5ds112_dbf"/>
      <sheetName val="5ds12"/>
      <sheetName val="5ds12_dbf"/>
    </sheetNames>
    <sheetDataSet>
      <sheetData sheetId="0"/>
      <sheetData sheetId="1"/>
      <sheetData sheetId="2">
        <row r="3">
          <cell r="B3" t="str">
            <v>Управління з будівництва, ремонту та реконструкції Департаменту будівництва та шляхового господарства ХМР</v>
          </cell>
        </row>
        <row r="4">
          <cell r="D4" t="str">
            <v>Управління Державної казначейської служби України у м. Харкові Харківської  області</v>
          </cell>
        </row>
        <row r="5">
          <cell r="B5" t="str">
            <v>Харківська обл., місто Харків, Дзержинський район, майдан Конституції, будинок  7</v>
          </cell>
        </row>
        <row r="7">
          <cell r="F7">
            <v>2</v>
          </cell>
        </row>
        <row r="9">
          <cell r="H9" t="str">
            <v>-</v>
          </cell>
        </row>
        <row r="10">
          <cell r="H10" t="str">
            <v>15</v>
          </cell>
          <cell r="I10" t="str">
            <v>Департамент будівництва та шляхового господарства Харківської міської ради</v>
          </cell>
        </row>
        <row r="13">
          <cell r="A13" t="str">
            <v>за ЄДРПОУ</v>
          </cell>
          <cell r="B13" t="str">
            <v>04058516</v>
          </cell>
        </row>
        <row r="14">
          <cell r="A14" t="str">
            <v>за КОАТУУ</v>
          </cell>
          <cell r="B14">
            <v>6310136300</v>
          </cell>
        </row>
        <row r="15">
          <cell r="A15" t="str">
            <v>за КОПФГ</v>
          </cell>
          <cell r="B15">
            <v>420</v>
          </cell>
          <cell r="D15" t="str">
            <v>Орган місцевого самоврядування</v>
          </cell>
        </row>
        <row r="17">
          <cell r="C17" t="str">
            <v>2018 р.</v>
          </cell>
        </row>
        <row r="18">
          <cell r="B18" t="str">
            <v>1 січня</v>
          </cell>
          <cell r="C18" t="str">
            <v>2019 р.</v>
          </cell>
        </row>
        <row r="19">
          <cell r="C19" t="str">
            <v>"10"січня 2019 року</v>
          </cell>
        </row>
        <row r="26">
          <cell r="F26" t="str">
            <v>С.М.Дорошенко</v>
          </cell>
        </row>
        <row r="28">
          <cell r="F28" t="str">
            <v>Л.М.Альохіна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
          <cell r="A11" t="str">
            <v>Організаційно-правова форма господарювання</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ow r="11">
          <cell r="A11" t="str">
            <v>Організаційно-правова форма господарювання</v>
          </cell>
        </row>
      </sheetData>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ow r="11">
          <cell r="A11" t="str">
            <v>Організаційно-правова форма господарювання</v>
          </cell>
        </row>
      </sheetData>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row r="27">
          <cell r="D27">
            <v>3439633.27</v>
          </cell>
          <cell r="E27">
            <v>3457202.83</v>
          </cell>
          <cell r="F27">
            <v>3398891.79</v>
          </cell>
          <cell r="G27">
            <v>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ow r="2">
          <cell r="A2" t="str">
            <v>про надходження та використання коштів загального фонду (форма</v>
          </cell>
          <cell r="C2" t="str">
            <v xml:space="preserve">      №2д,</v>
          </cell>
          <cell r="D2" t="str">
            <v xml:space="preserve">      №2м)</v>
          </cell>
        </row>
        <row r="3">
          <cell r="A3" t="str">
            <v>про надходження і використання коштів, отриманих як плата за послуги (форма</v>
          </cell>
          <cell r="C3" t="str">
            <v xml:space="preserve">№ 4-1д, </v>
          </cell>
          <cell r="D3" t="str">
            <v>№ 4-1м),</v>
          </cell>
        </row>
        <row r="5">
          <cell r="A5" t="str">
            <v>про надходження і використання інших надходжень спеціального фонду (форма</v>
          </cell>
          <cell r="C5" t="str">
            <v xml:space="preserve">№ 4-3д, </v>
          </cell>
          <cell r="D5" t="str">
            <v>№ 4-3м)</v>
          </cell>
        </row>
        <row r="6">
          <cell r="A6" t="str">
            <v>про заборгованість за бюджетними коштами (форма</v>
          </cell>
          <cell r="C6" t="str">
            <v xml:space="preserve">   № 7д, </v>
          </cell>
          <cell r="D6" t="str">
            <v xml:space="preserve">   №7м)</v>
          </cell>
        </row>
      </sheetData>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 та закладів оздоровлення</v>
          </cell>
        </row>
        <row r="21">
          <cell r="B21" t="str">
            <v>301080</v>
          </cell>
          <cell r="C21" t="str">
            <v>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301470</v>
          </cell>
          <cell r="C49" t="str">
            <v>Проведення Всеукраїнського фестивалю патріотичної пісні "Будь вільним!"</v>
          </cell>
        </row>
        <row r="50">
          <cell r="B50" t="str">
            <v>301800</v>
          </cell>
          <cell r="C50" t="str">
            <v>Капітальний ремонт житлового фонду</v>
          </cell>
        </row>
        <row r="51">
          <cell r="B51" t="str">
            <v>301810</v>
          </cell>
          <cell r="C51" t="str">
            <v>Будівництво, капітальний ремонт, реконструкція, реставрація та придбання обладнання</v>
          </cell>
        </row>
        <row r="52">
          <cell r="B52" t="str">
            <v>301820</v>
          </cell>
          <cell r="C52" t="str">
            <v>Реконструкція корпусу N 1 Державного підприємства "Санаторій "Кришталевий палац"</v>
          </cell>
        </row>
        <row r="53">
          <cell r="B53" t="str">
            <v>301830</v>
          </cell>
          <cell r="C53" t="str">
            <v>Виконання невідкладних заходів у Маріїнському палаці</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6">
          <cell r="B56" t="str">
            <v>301860</v>
          </cell>
          <cell r="C56" t="str">
            <v>Реставрація та пристосування Маріїнського палацу в м. Києві</v>
          </cell>
        </row>
        <row r="57">
          <cell r="B57" t="str">
            <v>301870</v>
          </cell>
          <cell r="C57" t="str">
            <v>Аварійно-відновлювальні роботи з ліквідації аварійного стану житлового будинку по вул. Срібнокільській, 20 у м. Києві</v>
          </cell>
        </row>
        <row r="58">
          <cell r="B58" t="str">
            <v>301880</v>
          </cell>
          <cell r="C58" t="str">
            <v>Капітальний ремонт будівель Державного підприємства "Санаторій "Південний"</v>
          </cell>
        </row>
        <row r="59">
          <cell r="B59" t="str">
            <v>301890</v>
          </cell>
          <cell r="C59" t="str">
            <v>Будівництво Реабілітаційного центру на базі Державного підприємства "Санаторій "Конча-Заспа"</v>
          </cell>
        </row>
        <row r="60">
          <cell r="B60" t="str">
            <v>303000</v>
          </cell>
          <cell r="C60" t="str">
            <v>Представництво Президента України в Автономній Республіці Крим</v>
          </cell>
        </row>
        <row r="61">
          <cell r="B61" t="str">
            <v>303010</v>
          </cell>
          <cell r="C61" t="str">
            <v>Здійснення повноважень постійним представником Президента України в Автономній Республіці Крим</v>
          </cell>
        </row>
        <row r="62">
          <cell r="B62" t="str">
            <v>304000</v>
          </cell>
          <cell r="C62" t="str">
            <v>Національна служба посередництва і примирення України</v>
          </cell>
        </row>
        <row r="63">
          <cell r="B63" t="str">
            <v>304010</v>
          </cell>
          <cell r="C63" t="str">
            <v>Сприяння врегулюванню колективних трудових спорів (конфліктів)</v>
          </cell>
        </row>
        <row r="64">
          <cell r="B64" t="str">
            <v>304020</v>
          </cell>
          <cell r="C64" t="str">
            <v>Прикладні розробки з питань посередництва і примирення при вирішенні колективних трудових спорів (конфліктів)</v>
          </cell>
        </row>
        <row r="65">
          <cell r="B65" t="str">
            <v>410000</v>
          </cell>
          <cell r="C65" t="str">
            <v>Господарсько-фінансовий департамент Секретаріату Кабінету Міністрів України</v>
          </cell>
        </row>
        <row r="66">
          <cell r="B66" t="str">
            <v>411000</v>
          </cell>
          <cell r="C66" t="str">
            <v>Секретаріат Кабінету Міністрів України</v>
          </cell>
        </row>
        <row r="67">
          <cell r="B67" t="str">
            <v>411010</v>
          </cell>
          <cell r="C67" t="str">
            <v>Обслуговування та організаційне, інформаційно-аналітичне та матеріально-технічне забезпечення діяльності Кабінету Міністрів України</v>
          </cell>
        </row>
        <row r="68">
          <cell r="B68" t="str">
            <v>411020</v>
          </cell>
          <cell r="C68" t="str">
            <v>Організація та здійснення офіційних прийомів керівництвом Кабінету Міністрів України</v>
          </cell>
        </row>
        <row r="69">
          <cell r="B69" t="str">
            <v>411030</v>
          </cell>
          <cell r="C69" t="str">
            <v>Обслуговування діяльності Кабінету Міністрів України</v>
          </cell>
        </row>
        <row r="70">
          <cell r="B70" t="str">
            <v>411040</v>
          </cell>
          <cell r="C70"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71">
          <cell r="B71" t="str">
            <v>411050</v>
          </cell>
          <cell r="C71" t="str">
            <v>Візити урядових делегацій та відрядження працівників органів державної влади за кордон  за рішенням Кабінету Міністрів України</v>
          </cell>
        </row>
        <row r="72">
          <cell r="B72" t="str">
            <v>411060</v>
          </cell>
          <cell r="C72" t="str">
            <v>Перепідготовка та підвищення кваліфікації працівників Секретаріату Кабінету Міністрів України</v>
          </cell>
        </row>
        <row r="73">
          <cell r="B73" t="str">
            <v>411070</v>
          </cell>
          <cell r="C73" t="str">
            <v>Фінансова підтримка газети "Урядовий кур'єр"</v>
          </cell>
        </row>
        <row r="74">
          <cell r="B74" t="str">
            <v>411110</v>
          </cell>
          <cell r="C74" t="str">
            <v>Організаційне забезпечення підготовки та проведення в Україні фінальної частини чемпіонату Європи 2012 року з футболу</v>
          </cell>
        </row>
        <row r="75">
          <cell r="B75" t="str">
            <v>411120</v>
          </cell>
          <cell r="C75" t="str">
            <v>Забезпечення функціонування та розвитку системи спеціальної інформації</v>
          </cell>
        </row>
        <row r="76">
          <cell r="B76" t="str">
            <v>411130</v>
          </cell>
          <cell r="C76" t="str">
            <v>Інформаційно-аналітичне та організаційне забезпечення оперативного реагування органів виконавчої влади</v>
          </cell>
        </row>
        <row r="77">
          <cell r="B77" t="str">
            <v>411140</v>
          </cell>
          <cell r="C77" t="str">
            <v>Підтримка реалізації комплексної реформи державного управління</v>
          </cell>
        </row>
        <row r="78">
          <cell r="B78" t="str">
            <v>411150</v>
          </cell>
          <cell r="C78" t="str">
            <v>Забезпечення розслідування авіаційних подій та інцидентів з цивільними повітряними суднами Національним бюро</v>
          </cell>
        </row>
        <row r="79">
          <cell r="B79" t="str">
            <v>411160</v>
          </cell>
          <cell r="C79" t="str">
            <v>Забезпечення функціонування Фонду розвитку інновацій</v>
          </cell>
        </row>
        <row r="80">
          <cell r="B80" t="str">
            <v>411170</v>
          </cell>
          <cell r="C80" t="str">
            <v>Створення та функціонування офісу із залучення та підтримки інвестицій</v>
          </cell>
        </row>
        <row r="81">
          <cell r="B81" t="str">
            <v>411190</v>
          </cell>
          <cell r="C81" t="str">
            <v>Заходи з підтримки розвитку лідерства в Україні</v>
          </cell>
        </row>
        <row r="82">
          <cell r="B82" t="str">
            <v>411200</v>
          </cell>
          <cell r="C82" t="str">
            <v>Організаційне, матеріально-технічне, інформаційне та інше забезпечення діяльності Національної ради України з питань розвитку науки і технологій</v>
          </cell>
        </row>
        <row r="83">
          <cell r="B83" t="str">
            <v>412000</v>
          </cell>
          <cell r="C83" t="str">
            <v>Державна служба з питань Автономної Республіки Крим та міста Севастополя</v>
          </cell>
        </row>
        <row r="84">
          <cell r="B84" t="str">
            <v>412010</v>
          </cell>
          <cell r="C84" t="str">
            <v>Керівництво та управління з питань Автономної Республіки Крим та міста Севастополя</v>
          </cell>
        </row>
        <row r="85">
          <cell r="B85" t="str">
            <v>416000</v>
          </cell>
          <cell r="C85" t="str">
            <v>Державне агентство з питань електронного урядування України</v>
          </cell>
        </row>
        <row r="86">
          <cell r="B86" t="str">
            <v>416010</v>
          </cell>
          <cell r="C86" t="str">
            <v>Керівництво та управління у сфері електронного урядування</v>
          </cell>
        </row>
        <row r="87">
          <cell r="B87" t="str">
            <v>416030</v>
          </cell>
          <cell r="C87" t="str">
            <v>Електронне урядування та Національна програма інформатизації</v>
          </cell>
        </row>
        <row r="88">
          <cell r="B88" t="str">
            <v>417000</v>
          </cell>
          <cell r="C88" t="str">
            <v>Державна аудиторська служба України</v>
          </cell>
        </row>
        <row r="89">
          <cell r="B89" t="str">
            <v>417010</v>
          </cell>
          <cell r="C89" t="str">
            <v>Керівництво та управління у сфері контролю за витрачанням бюджетних коштів</v>
          </cell>
        </row>
        <row r="90">
          <cell r="B90" t="str">
            <v>420000</v>
          </cell>
          <cell r="C90" t="str">
            <v>Господарсько-фінансовий департамент Секретаріату Кабінету Міністрів України (загальнодержавні видатки та кредитування)</v>
          </cell>
        </row>
        <row r="91">
          <cell r="B91" t="str">
            <v>421000</v>
          </cell>
          <cell r="C91" t="str">
            <v>Секретаріат Кабінету Міністрів України (загальнодержавні видатки та кредитування)</v>
          </cell>
        </row>
        <row r="92">
          <cell r="B92" t="str">
            <v>421010</v>
          </cell>
          <cell r="C92" t="str">
            <v>Заходи щодо оптимізації системи центральних органів виконавчої влади та скорочення кількості контролюючих органів</v>
          </cell>
        </row>
        <row r="93">
          <cell r="B93" t="str">
            <v>421020</v>
          </cell>
          <cell r="C93" t="str">
            <v>Здійснення державного контролю за додержанням законодавства про захист прав споживачів</v>
          </cell>
        </row>
        <row r="94">
          <cell r="B94" t="str">
            <v>421040</v>
          </cell>
          <cell r="C94" t="str">
            <v>Протиепізоотичні заходи та участь у Міжнародному епізоотичному бюро</v>
          </cell>
        </row>
        <row r="95">
          <cell r="B95" t="str">
            <v>421050</v>
          </cell>
          <cell r="C95" t="str">
            <v>Організація і регулювання діяльності установ ветеринарної та фітосанітарної служби</v>
          </cell>
        </row>
        <row r="96">
          <cell r="B96" t="str">
            <v>421060</v>
          </cell>
          <cell r="C96" t="str">
            <v>Підтримка реалізації комплексної реформи державного управління</v>
          </cell>
        </row>
        <row r="97">
          <cell r="B97" t="str">
            <v>500000</v>
          </cell>
          <cell r="C97" t="str">
            <v>Державна судова адміністрація України</v>
          </cell>
        </row>
        <row r="98">
          <cell r="B98" t="str">
            <v>501000</v>
          </cell>
          <cell r="C98" t="str">
            <v>Апарат Державної судової адміністрації України</v>
          </cell>
        </row>
        <row r="99">
          <cell r="B99" t="str">
            <v>501010</v>
          </cell>
          <cell r="C99" t="str">
            <v>Організаційне забезпечення діяльності судів та установ судової системи</v>
          </cell>
        </row>
        <row r="100">
          <cell r="B100" t="str">
            <v>501020</v>
          </cell>
          <cell r="C100" t="str">
            <v>Забезпечення здійснення правосуддя місцевими, апеляційними та вищими спеціалізованими судами</v>
          </cell>
        </row>
        <row r="101">
          <cell r="B101" t="str">
            <v>501030</v>
          </cell>
          <cell r="C101" t="str">
            <v>Здійснення правосуддя апеляційними загальними судами</v>
          </cell>
        </row>
        <row r="102">
          <cell r="B102" t="str">
            <v>501040</v>
          </cell>
          <cell r="C102" t="str">
            <v>Здійснення правосуддя місцевими загальними судами</v>
          </cell>
        </row>
        <row r="103">
          <cell r="B103" t="str">
            <v>501050</v>
          </cell>
          <cell r="C103" t="str">
            <v>Здійснення правосуддя військовими судами</v>
          </cell>
        </row>
        <row r="104">
          <cell r="B104" t="str">
            <v>501080</v>
          </cell>
          <cell r="C104" t="str">
            <v>Здійснення правосуддя апеляційними господарськими судами</v>
          </cell>
        </row>
        <row r="105">
          <cell r="B105" t="str">
            <v>501100</v>
          </cell>
          <cell r="C105" t="str">
            <v>Забезпечення діяльності Вищої кваліфікаційної комісії суддів України</v>
          </cell>
        </row>
        <row r="106">
          <cell r="B106" t="str">
            <v>501110</v>
          </cell>
          <cell r="C106"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107">
          <cell r="B107" t="str">
            <v>501150</v>
          </cell>
          <cell r="C107" t="str">
            <v>Виконання рішень судів на користь суддів  та працівників апаратів судів</v>
          </cell>
        </row>
        <row r="108">
          <cell r="B108" t="str">
            <v>501160</v>
          </cell>
          <cell r="C108" t="str">
            <v>Здійснення правосуддя апеляційними адміністративними судами</v>
          </cell>
        </row>
        <row r="109">
          <cell r="B109" t="str">
            <v>501170</v>
          </cell>
          <cell r="C109" t="str">
            <v>Здійснення правосуддя місцевими адміністративними судами</v>
          </cell>
        </row>
        <row r="110">
          <cell r="B110" t="str">
            <v>501180</v>
          </cell>
          <cell r="C110" t="str">
            <v>Придбання (будівництво) житла для суддів Апеляційного суду України, апеляційних і місцевих судів</v>
          </cell>
        </row>
        <row r="111">
          <cell r="B111" t="str">
            <v>501190</v>
          </cell>
          <cell r="C111" t="str">
            <v>Створення автоматизованої системи документообігу у судах та забезпечення її функціонування</v>
          </cell>
        </row>
        <row r="112">
          <cell r="B112" t="str">
            <v>501200</v>
          </cell>
          <cell r="C112"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13">
          <cell r="B113" t="str">
            <v>501210</v>
          </cell>
          <cell r="C113"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14">
          <cell r="B114" t="str">
            <v>501600</v>
          </cell>
          <cell r="C114" t="str">
            <v>Підтримка судової реформи</v>
          </cell>
        </row>
        <row r="115">
          <cell r="B115" t="str">
            <v>501820</v>
          </cell>
          <cell r="C115" t="str">
            <v>Забезпечення судів належними приміщеннями та суддів службовим житлом</v>
          </cell>
        </row>
        <row r="116">
          <cell r="B116" t="str">
            <v>501840</v>
          </cell>
          <cell r="C116" t="str">
            <v>Реконструкція  з добудовою приміщення Шацького районного суду Волинської області</v>
          </cell>
        </row>
        <row r="117">
          <cell r="B117" t="str">
            <v>550000</v>
          </cell>
          <cell r="C117" t="str">
            <v>Верховний Суд</v>
          </cell>
        </row>
        <row r="118">
          <cell r="B118" t="str">
            <v>551000</v>
          </cell>
          <cell r="C118" t="str">
            <v>Апарат Верховного Суду</v>
          </cell>
        </row>
        <row r="119">
          <cell r="B119" t="str">
            <v>551010</v>
          </cell>
          <cell r="C119" t="str">
            <v>Здійснення правосуддя Верховним Судом</v>
          </cell>
        </row>
        <row r="120">
          <cell r="B120" t="str">
            <v>600000</v>
          </cell>
          <cell r="C120" t="str">
            <v>Верховний Суд України</v>
          </cell>
        </row>
        <row r="121">
          <cell r="B121" t="str">
            <v>601000</v>
          </cell>
          <cell r="C121" t="str">
            <v>Апарат Верховного Суду України</v>
          </cell>
        </row>
        <row r="122">
          <cell r="B122" t="str">
            <v>601010</v>
          </cell>
          <cell r="C122" t="str">
            <v>Здійснення правосуддя Верховним Судом України</v>
          </cell>
        </row>
        <row r="123">
          <cell r="B123" t="str">
            <v>601020</v>
          </cell>
          <cell r="C123" t="str">
            <v>Підвищення кваліфікації суддів та працівників апарату Верховного Суду України</v>
          </cell>
        </row>
        <row r="124">
          <cell r="B124" t="str">
            <v>650000</v>
          </cell>
          <cell r="C124" t="str">
            <v>Вищий спеціалізований суд України з розгляду цивільних і кримінальних справ</v>
          </cell>
        </row>
        <row r="125">
          <cell r="B125" t="str">
            <v>651000</v>
          </cell>
          <cell r="C125" t="str">
            <v>Апарат Вищого спеціалізованого суду України з розгляду цивільних і кримінальних справ</v>
          </cell>
        </row>
        <row r="126">
          <cell r="B126" t="str">
            <v>651010</v>
          </cell>
          <cell r="C126" t="str">
            <v>Здійснення правосуддя Вищим спеціалізованим судом України з розгляду цивільних і кримінальних справ</v>
          </cell>
        </row>
        <row r="127">
          <cell r="B127" t="str">
            <v>700000</v>
          </cell>
          <cell r="C127" t="str">
            <v>Вищий господарський суд України</v>
          </cell>
        </row>
        <row r="128">
          <cell r="B128" t="str">
            <v>701000</v>
          </cell>
          <cell r="C128" t="str">
            <v>Вищий господарський суд України</v>
          </cell>
        </row>
        <row r="129">
          <cell r="B129" t="str">
            <v>701010</v>
          </cell>
          <cell r="C129" t="str">
            <v>Здійснення правосуддя Вищим господарським судом України</v>
          </cell>
        </row>
        <row r="130">
          <cell r="B130" t="str">
            <v>750000</v>
          </cell>
          <cell r="C130" t="str">
            <v>Вищий адміністративний суд України</v>
          </cell>
        </row>
        <row r="131">
          <cell r="B131" t="str">
            <v>751000</v>
          </cell>
          <cell r="C131" t="str">
            <v>Апарат Вищого адміністративного суду України</v>
          </cell>
        </row>
        <row r="132">
          <cell r="B132" t="str">
            <v>751010</v>
          </cell>
          <cell r="C132" t="str">
            <v>Здійснення правосуддя Вищим адміністративним судом України</v>
          </cell>
        </row>
        <row r="133">
          <cell r="B133" t="str">
            <v>800000</v>
          </cell>
          <cell r="C133" t="str">
            <v>Конституційний Суд України</v>
          </cell>
        </row>
        <row r="134">
          <cell r="B134" t="str">
            <v>801000</v>
          </cell>
          <cell r="C134" t="str">
            <v>Конституційний Суд України</v>
          </cell>
        </row>
        <row r="135">
          <cell r="B135" t="str">
            <v>801010</v>
          </cell>
          <cell r="C135" t="str">
            <v>Забезпечення конституційної юрисдикції в Україні</v>
          </cell>
        </row>
        <row r="136">
          <cell r="B136" t="str">
            <v>900000</v>
          </cell>
          <cell r="C136" t="str">
            <v>Генеральна прокуратура України</v>
          </cell>
        </row>
        <row r="137">
          <cell r="B137" t="str">
            <v>901000</v>
          </cell>
          <cell r="C137" t="str">
            <v>Генеральна прокуратура України</v>
          </cell>
        </row>
        <row r="138">
          <cell r="B138" t="str">
            <v>901010</v>
          </cell>
          <cell r="C138" t="str">
            <v>Здійснення прокурорсько-слідчої діяльності, підготовка та підвищення кваліфікації кадрів прокуратури</v>
          </cell>
        </row>
        <row r="139">
          <cell r="B139" t="str">
            <v>901020</v>
          </cell>
          <cell r="C139" t="str">
            <v>Підготовка кадрів та підвищення кваліфікації прокурорсько-слідчих кадрів Національною академією прокуратури України</v>
          </cell>
        </row>
        <row r="140">
          <cell r="B140" t="str">
            <v>901030</v>
          </cell>
          <cell r="C140" t="str">
            <v>Забезпечення функцій Спеціалізованою антикорупційною прокуратурою</v>
          </cell>
        </row>
        <row r="141">
          <cell r="B141" t="str">
            <v>1000000</v>
          </cell>
          <cell r="C141" t="str">
            <v>Міністерство внутрішніх справ України</v>
          </cell>
        </row>
        <row r="142">
          <cell r="B142" t="str">
            <v>1001000</v>
          </cell>
          <cell r="C142" t="str">
            <v>Апарат Міністерства внутрішніх справ України</v>
          </cell>
        </row>
        <row r="143">
          <cell r="B143" t="str">
            <v>1001010</v>
          </cell>
          <cell r="C143" t="str">
            <v>Керівництво та управління діяльністю Міністерства внутрішніх справ України</v>
          </cell>
        </row>
        <row r="144">
          <cell r="B144" t="str">
            <v>1001020</v>
          </cell>
          <cell r="C144" t="str">
            <v>Створення та функціонування Державної інформаційної системи реєстраційного обліку фізичних осіб та їх документування</v>
          </cell>
        </row>
        <row r="145">
          <cell r="B145" t="str">
            <v>1001030</v>
          </cell>
          <cell r="C145" t="str">
            <v>Створення та впровадження Національної автоматизованої інформаційної системи Департаменту державної автомобільної інспекції України</v>
          </cell>
        </row>
        <row r="146">
          <cell r="B146" t="str">
            <v>1001040</v>
          </cell>
          <cell r="C146" t="str">
            <v>Участь органів внутрішніх справ у боротьбі з нелегальною міграцією, створення та утримання пунктів розміщення незаконних мігрантів</v>
          </cell>
        </row>
        <row r="147">
          <cell r="B147" t="str">
            <v>1001050</v>
          </cell>
          <cell r="C147" t="str">
            <v>Реалізація державної політики у сфері внутрішніх справ, забезпечення діяльності органів, установ та закладів Міністерства внутрішніх справ України</v>
          </cell>
        </row>
        <row r="148">
          <cell r="B148" t="str">
            <v>1001060</v>
          </cell>
          <cell r="C148" t="str">
            <v>Створення та впровадження єдиної системи цифрового зв'язку органів та підрозділів внутрішніх справ</v>
          </cell>
        </row>
        <row r="149">
          <cell r="B149" t="str">
            <v>1001070</v>
          </cell>
          <cell r="C149" t="str">
            <v>Участь органів внутрішніх справ у міжнародних миротворчих операціях</v>
          </cell>
        </row>
        <row r="150">
          <cell r="B150" t="str">
            <v>1001080</v>
          </cell>
          <cell r="C150" t="str">
            <v>Підготовка кадрів вищими навчальними закладами із специфічними умовами навчання</v>
          </cell>
        </row>
        <row r="151">
          <cell r="B151" t="str">
            <v>1001090</v>
          </cell>
          <cell r="C151" t="str">
            <v>Заходи, пов'язані  із забезпеченням правопорядку під час проведення Євро-2012</v>
          </cell>
        </row>
        <row r="152">
          <cell r="B152" t="str">
            <v>1001100</v>
          </cell>
          <cell r="C152" t="str">
            <v>Медичне забезпечення працівників Міністерства внутрішніх справ України, поліцейських та працівників Національної поліції України</v>
          </cell>
        </row>
        <row r="153">
          <cell r="B153" t="str">
            <v>1001110</v>
          </cell>
          <cell r="C153" t="str">
            <v>Закупівля і модернізація озброєння, військової та спеціальної техніки за державним оборонним замовленням Міністерства внутрішніх справ</v>
          </cell>
        </row>
        <row r="154">
          <cell r="B154" t="str">
            <v>1001130</v>
          </cell>
          <cell r="C154" t="str">
            <v>Дошкільна освіта та заходи з позашкільної роботи з дітьми працівників Міністерства внутрішніх справ України</v>
          </cell>
        </row>
        <row r="155">
          <cell r="B155" t="str">
            <v>1001160</v>
          </cell>
          <cell r="C155" t="str">
            <v>Забезпечення заходів спеціальними підрозділами  по боротьбі  з організованою злочинністю Міністерства внутрішніх справ України</v>
          </cell>
        </row>
        <row r="156">
          <cell r="B156" t="str">
            <v>1001170</v>
          </cell>
          <cell r="C156" t="str">
            <v>Наукове та інформаційно-аналітичне забезпечення заходів по боротьбі з організованою злочинністю і корупцією</v>
          </cell>
        </row>
        <row r="157">
          <cell r="B157" t="str">
            <v>1001180</v>
          </cell>
          <cell r="C157" t="str">
            <v>Забезпечення особистої безпеки суддів і членів їх сімей, охорони приміщень суду, громадського порядку під час здійснення правосуддя</v>
          </cell>
        </row>
        <row r="158">
          <cell r="B158" t="str">
            <v>1001190</v>
          </cell>
          <cell r="C158" t="str">
            <v>Будівництво (придбання) житла для осіб рядового і начальницького складу органів внутрішніх справ</v>
          </cell>
        </row>
        <row r="159">
          <cell r="B159" t="str">
            <v>1001200</v>
          </cell>
          <cell r="C159"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60">
          <cell r="B160" t="str">
            <v>1001210</v>
          </cell>
          <cell r="C160" t="str">
            <v>Видатки для Міністерства внутрішніх справ України на реалізацію заходів щодо підвищення обороноздатності і безпеки держави</v>
          </cell>
        </row>
        <row r="161">
          <cell r="B161" t="str">
            <v>1001220</v>
          </cell>
          <cell r="C161" t="str">
            <v>Створення єдиної авіаційної системи безпеки та цивільного захисту</v>
          </cell>
        </row>
        <row r="162">
          <cell r="B162" t="str">
            <v>1002000</v>
          </cell>
          <cell r="C162" t="str">
            <v>Адміністрація Державної прикордонної служби України</v>
          </cell>
        </row>
        <row r="163">
          <cell r="B163" t="str">
            <v>1002010</v>
          </cell>
          <cell r="C163" t="str">
            <v>Керівництво та управління у сфері охорони державного кордону України</v>
          </cell>
        </row>
        <row r="164">
          <cell r="B164" t="str">
            <v>1002030</v>
          </cell>
          <cell r="C164" t="str">
            <v>Матеріально-технічне забезпечення Державної прикордонної служби України та утримання її особового складу</v>
          </cell>
        </row>
        <row r="165">
          <cell r="B165" t="str">
            <v>1002060</v>
          </cell>
          <cell r="C165" t="str">
            <v>Підготовка кадрів та підвищення кваліфікації Національною академією Державної прикордонної служби України</v>
          </cell>
        </row>
        <row r="166">
          <cell r="B166" t="str">
            <v>1002070</v>
          </cell>
          <cell r="C166" t="str">
            <v>Будівництво (придбання) житла для військовослужбовців Державної прикордонної служби України</v>
          </cell>
        </row>
        <row r="167">
          <cell r="B167" t="str">
            <v>1002080</v>
          </cell>
          <cell r="C167" t="str">
            <v>Розвиток Державної прикордонної служби України</v>
          </cell>
        </row>
        <row r="168">
          <cell r="B168" t="str">
            <v>1002100</v>
          </cell>
          <cell r="C168" t="str">
            <v>Облаштування та реконструкція державного кордону</v>
          </cell>
        </row>
        <row r="169">
          <cell r="B169" t="str">
            <v>1002110</v>
          </cell>
          <cell r="C169" t="str">
            <v>Розвідувальна діяльність у сфері захисту державного кордону</v>
          </cell>
        </row>
        <row r="170">
          <cell r="B170" t="str">
            <v>1002120</v>
          </cell>
          <cell r="C170" t="str">
            <v>Заходи з інженерно-технічного облаштування кордону</v>
          </cell>
        </row>
        <row r="171">
          <cell r="B171" t="str">
            <v>1002130</v>
          </cell>
          <cell r="C171" t="str">
            <v>Видатки для Адміністрації Державної прикордонної служби України на реалізацію заходів щодо підвищення обороноздатності і безпеки держави</v>
          </cell>
        </row>
        <row r="172">
          <cell r="B172" t="str">
            <v>1002600</v>
          </cell>
          <cell r="C172" t="str">
            <v>Реалізація проекту з розбудови підрозділів охорони кордону</v>
          </cell>
        </row>
        <row r="173">
          <cell r="B173" t="str">
            <v>1002800</v>
          </cell>
          <cell r="C173" t="str">
            <v>Будівництво, реконструкція та капітальний ремонт об'єктів Державної прикордонної служби України</v>
          </cell>
        </row>
        <row r="174">
          <cell r="B174" t="str">
            <v>1003000</v>
          </cell>
          <cell r="C174" t="str">
            <v>Національна гвардія України</v>
          </cell>
        </row>
        <row r="175">
          <cell r="B175" t="str">
            <v>1003010</v>
          </cell>
          <cell r="C175" t="str">
            <v>Керівництво та управління Національною гвардією України</v>
          </cell>
        </row>
        <row r="176">
          <cell r="B176" t="str">
            <v>1003020</v>
          </cell>
          <cell r="C176" t="str">
            <v>Забезпечення виконання завдань та функцій Національної гвардії України</v>
          </cell>
        </row>
        <row r="177">
          <cell r="B177" t="str">
            <v>1003030</v>
          </cell>
          <cell r="C177"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78">
          <cell r="B178" t="str">
            <v>1003040</v>
          </cell>
          <cell r="C178"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79">
          <cell r="B179" t="str">
            <v>1003050</v>
          </cell>
          <cell r="C179" t="str">
            <v>Заходи, пов'язані із переходом на військову службу за контрактом</v>
          </cell>
        </row>
        <row r="180">
          <cell r="B180" t="str">
            <v>1003070</v>
          </cell>
          <cell r="C180" t="str">
            <v>Підготовка кадрів для Національної гвардії України вищими навчальними закладами</v>
          </cell>
        </row>
        <row r="181">
          <cell r="B181" t="str">
            <v>1003080</v>
          </cell>
          <cell r="C181" t="str">
            <v>Стаціонарне лікування військовослужбовців Національної гвардії України у власних медичних закладах</v>
          </cell>
        </row>
        <row r="182">
          <cell r="B182" t="str">
            <v>1003090</v>
          </cell>
          <cell r="C182" t="str">
            <v>Будівництво (придбання) житла для військовослужбовців Національної гвардії України</v>
          </cell>
        </row>
        <row r="183">
          <cell r="B183" t="str">
            <v>1003100</v>
          </cell>
          <cell r="C183" t="str">
            <v>Видатки для Національної гвардії України на реалізацію заходів щодо підвищення обороноздатності і безпеки держави</v>
          </cell>
        </row>
        <row r="184">
          <cell r="B184" t="str">
            <v>1004000</v>
          </cell>
          <cell r="C184" t="str">
            <v>Державна міграційна служба України</v>
          </cell>
        </row>
        <row r="185">
          <cell r="B185" t="str">
            <v>1004010</v>
          </cell>
          <cell r="C185" t="str">
            <v>Керівництво та управління у сфері міграції, громадянства, імміграції та реєстрації фізичних осіб</v>
          </cell>
        </row>
        <row r="186">
          <cell r="B186" t="str">
            <v>1004020</v>
          </cell>
          <cell r="C186" t="str">
            <v>Забезпечення виконання завдань та функцій у сфері громадянства, імміграції та реєстрації фізичних осіб</v>
          </cell>
        </row>
        <row r="187">
          <cell r="B187" t="str">
            <v>1004040</v>
          </cell>
          <cell r="C187" t="str">
            <v>Створення та впровадження єдиної національної бази даних управління міграційними потоками</v>
          </cell>
        </row>
        <row r="188">
          <cell r="B188" t="str">
            <v>1004050</v>
          </cell>
          <cell r="C188" t="str">
            <v>Утримання установ тимчасового розміщення біженців та інших категорій мігрантів, виконання міжнародних угод про реадмісію</v>
          </cell>
        </row>
        <row r="189">
          <cell r="B189" t="str">
            <v>1004060</v>
          </cell>
          <cell r="C189" t="str">
            <v>Надання допомоги біженцям</v>
          </cell>
        </row>
        <row r="190">
          <cell r="B190" t="str">
            <v>1004070</v>
          </cell>
          <cell r="C190" t="str">
            <v>Внески до Міжнародної організації з міграції</v>
          </cell>
        </row>
        <row r="191">
          <cell r="B191" t="str">
            <v>1004080</v>
          </cell>
          <cell r="C191" t="str">
            <v>Створення та утримання пунктів розміщення незаконних мігрантів та інформаційної системи обліку та аналізу міграційних потоків</v>
          </cell>
        </row>
        <row r="192">
          <cell r="B192" t="str">
            <v>1004090</v>
          </cell>
          <cell r="C192" t="str">
            <v>Створення та функціонування Єдиного державного демографічного реєстру</v>
          </cell>
        </row>
        <row r="193">
          <cell r="B193" t="str">
            <v>1006000</v>
          </cell>
          <cell r="C193" t="str">
            <v>Державна служба України з надзвичайних ситуацій</v>
          </cell>
        </row>
        <row r="194">
          <cell r="B194" t="str">
            <v>1006010</v>
          </cell>
          <cell r="C194" t="str">
            <v>Керівництво та управління у сфері надзвичайних ситуацій</v>
          </cell>
        </row>
        <row r="195">
          <cell r="B195" t="str">
            <v>1006050</v>
          </cell>
          <cell r="C195" t="str">
            <v>Авіаційні роботи з пошуку і рятування</v>
          </cell>
        </row>
        <row r="196">
          <cell r="B196" t="str">
            <v>1006060</v>
          </cell>
          <cell r="C196" t="str">
            <v>Гідрометеорологічна діяльність</v>
          </cell>
        </row>
        <row r="197">
          <cell r="B197" t="str">
            <v>1006070</v>
          </cell>
          <cell r="C197"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98">
          <cell r="B198" t="str">
            <v>1006080</v>
          </cell>
          <cell r="C198"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99">
          <cell r="B199" t="str">
            <v>1006090</v>
          </cell>
          <cell r="C199" t="str">
            <v>Придбання пожежної та іншої спеціальної техніки вітчизняного виробництва</v>
          </cell>
        </row>
        <row r="200">
          <cell r="B200" t="str">
            <v>1006100</v>
          </cell>
          <cell r="C200" t="str">
            <v>Видатки для Державної служби України з надзвичайних ситуацій на реалізацію заходів щодо підвищення обороноздатності і безпеки держави</v>
          </cell>
        </row>
        <row r="201">
          <cell r="B201" t="str">
            <v>1006110</v>
          </cell>
          <cell r="C201" t="str">
            <v>Будівництво (придбання) житла для осіб рядового і начальницького складу Державної служби України з надзвичайних ситуацій</v>
          </cell>
        </row>
        <row r="202">
          <cell r="B202" t="str">
            <v>1006280</v>
          </cell>
          <cell r="C202" t="str">
            <v>Забезпечення діяльності сил цивільного захисту</v>
          </cell>
        </row>
        <row r="203">
          <cell r="B203" t="str">
            <v>1006360</v>
          </cell>
          <cell r="C203" t="str">
            <v>Підготовка кадрів у сфері цивільного захисту</v>
          </cell>
        </row>
        <row r="204">
          <cell r="B204" t="str">
            <v>1007000</v>
          </cell>
          <cell r="C204" t="str">
            <v>Національна поліція України</v>
          </cell>
        </row>
        <row r="205">
          <cell r="B205" t="str">
            <v>1007010</v>
          </cell>
          <cell r="C205" t="str">
            <v>Керівництво та управління діяльністю Національної поліції України</v>
          </cell>
        </row>
        <row r="206">
          <cell r="B206" t="str">
            <v>1007020</v>
          </cell>
          <cell r="C206" t="str">
            <v>Забезпечення діяльності підрозділів, установ та закладів Національної поліції України</v>
          </cell>
        </row>
        <row r="207">
          <cell r="B207" t="str">
            <v>1007030</v>
          </cell>
          <cell r="C207" t="str">
            <v>Дошкільна освіта та заходи з позашкільної роботи з дітьми поліцейських та працівників Національної поліції України</v>
          </cell>
        </row>
        <row r="208">
          <cell r="B208" t="str">
            <v>1007040</v>
          </cell>
          <cell r="C208" t="str">
            <v>Видатки для Національної поліції України на реалізацію заходів щодо підвищення обороноздатності і безпеки держави</v>
          </cell>
        </row>
        <row r="209">
          <cell r="B209" t="str">
            <v>1010000</v>
          </cell>
          <cell r="C209" t="str">
            <v>Міністерство внутрішніх справ України (загальнодержавні витрати)</v>
          </cell>
        </row>
        <row r="210">
          <cell r="B210" t="str">
            <v>1011000</v>
          </cell>
          <cell r="C210" t="str">
            <v>Міністерство внутрішніх справ України (загальнодержавні витрати)</v>
          </cell>
        </row>
        <row r="211">
          <cell r="B211" t="str">
            <v>1100000</v>
          </cell>
          <cell r="C211" t="str">
            <v>Міністерство енергетики та вугільної промисловості України</v>
          </cell>
        </row>
        <row r="212">
          <cell r="B212" t="str">
            <v>1101000</v>
          </cell>
          <cell r="C212" t="str">
            <v>Апарат Міністерства енергетики та вугільної промисловості України</v>
          </cell>
        </row>
        <row r="213">
          <cell r="B213" t="str">
            <v>1101010</v>
          </cell>
          <cell r="C213" t="str">
            <v>Загальне керівництво та управління у сфері паливно-енергетичного комплексу та вугільної промисловості</v>
          </cell>
        </row>
        <row r="214">
          <cell r="B214" t="str">
            <v>1101030</v>
          </cell>
          <cell r="C214"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215">
          <cell r="B215" t="str">
            <v>1101070</v>
          </cell>
          <cell r="C215" t="str">
            <v>Ліквідація збиткових вугледобувних та вуглепереробних підприємств</v>
          </cell>
        </row>
        <row r="216">
          <cell r="B216" t="str">
            <v>1101080</v>
          </cell>
          <cell r="C216"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217">
          <cell r="B217" t="str">
            <v>1101090</v>
          </cell>
          <cell r="C217"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218">
          <cell r="B218" t="str">
            <v>1101100</v>
          </cell>
          <cell r="C218" t="str">
            <v>Гірничорятувальні заходи на вугледобувних підприємствах</v>
          </cell>
        </row>
        <row r="219">
          <cell r="B219" t="str">
            <v>1101110</v>
          </cell>
          <cell r="C219" t="str">
            <v>Державна підтримка вугледобувних підприємств на часткове покриття витрат із собівартості готової товарної вугільної продукції</v>
          </cell>
        </row>
        <row r="220">
          <cell r="B220" t="str">
            <v>1101120</v>
          </cell>
          <cell r="C220" t="str">
            <v>Створення резерву ядерного палива та ядерних матеріалів</v>
          </cell>
        </row>
        <row r="221">
          <cell r="B221" t="str">
            <v>1101130</v>
          </cell>
          <cell r="C221" t="str">
            <v>Фінансова підтримка розвитку наукової інфраструктури у сфері енергетики</v>
          </cell>
        </row>
        <row r="222">
          <cell r="B222" t="str">
            <v>1101140</v>
          </cell>
          <cell r="C222" t="str">
            <v>Фізичний захист ядерних установок та ядерних матеріалів</v>
          </cell>
        </row>
        <row r="223">
          <cell r="B223" t="str">
            <v>1101160</v>
          </cell>
          <cell r="C223" t="str">
            <v>Заходи з охорони праці та підвищення техніки безпеки на вугледобувних підприємствах</v>
          </cell>
        </row>
        <row r="224">
          <cell r="B224" t="str">
            <v>1101180</v>
          </cell>
          <cell r="C224" t="str">
            <v>Реалізація заходів, передбачених Державною цільовою економічною програмою енергоефективності на 2010 - 2015 роки</v>
          </cell>
        </row>
        <row r="225">
          <cell r="B225" t="str">
            <v>1101190</v>
          </cell>
          <cell r="C225"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26">
          <cell r="B226" t="str">
            <v>1101200</v>
          </cell>
          <cell r="C226" t="str">
            <v>Державна підтримка будівництва вугле- та торфодобувних підприємств, технічне переоснащення зазначених підприємств</v>
          </cell>
        </row>
        <row r="227">
          <cell r="B227" t="str">
            <v>1101210</v>
          </cell>
          <cell r="C227"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28">
          <cell r="B228" t="str">
            <v>1101310</v>
          </cell>
          <cell r="C228" t="str">
            <v>Облаштування Одеського і Безіменного газових родовищ та Субботінського нафтового родовища для введення їх в експлуатацію</v>
          </cell>
        </row>
        <row r="229">
          <cell r="B229" t="str">
            <v>1101340</v>
          </cell>
          <cell r="C229" t="str">
            <v>Заходи по передачі об'єктів соціальної інфраструктури, які перебувають на балансі вугледобувних підприємств, у комунальну власність</v>
          </cell>
        </row>
        <row r="230">
          <cell r="B230" t="str">
            <v>1101390</v>
          </cell>
          <cell r="C230"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31">
          <cell r="B231" t="str">
            <v>1101400</v>
          </cell>
          <cell r="C23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2">
          <cell r="B232" t="str">
            <v>1101420</v>
          </cell>
          <cell r="C232"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33">
          <cell r="B233" t="str">
            <v>1101430</v>
          </cell>
          <cell r="C233" t="str">
            <v>Виконання першочергових екологічних заходів у м. Дніпродзержинськ</v>
          </cell>
        </row>
        <row r="234">
          <cell r="B234" t="str">
            <v>1101440</v>
          </cell>
          <cell r="C234" t="str">
            <v>Внесок України до Енергетичного Співтовариства</v>
          </cell>
        </row>
        <row r="235">
          <cell r="B235" t="str">
            <v>1101450</v>
          </cell>
          <cell r="C235"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36">
          <cell r="B236" t="str">
            <v>1101460</v>
          </cell>
          <cell r="C236"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37">
          <cell r="B237" t="str">
            <v>1101470</v>
          </cell>
          <cell r="C237" t="str">
            <v>Виконання боргових зобов'язань за кредитами, залученими під державні гарантії, з метою реалізації проектів соціально-економічного розвитку</v>
          </cell>
        </row>
        <row r="238">
          <cell r="B238" t="str">
            <v>1101480</v>
          </cell>
          <cell r="C238" t="str">
            <v>Приведення в безпечний стан уранових обієктів</v>
          </cell>
        </row>
        <row r="239">
          <cell r="B239" t="str">
            <v>1101500</v>
          </cell>
          <cell r="C239" t="str">
            <v>Збільшення статутного капіталу державного підприємства іНаціональна атомна енергогенеруюча компанія іЕнергоатомі</v>
          </cell>
        </row>
        <row r="240">
          <cell r="B240" t="str">
            <v>1101520</v>
          </cell>
          <cell r="C240" t="str">
            <v>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v>
          </cell>
        </row>
        <row r="241">
          <cell r="B241" t="str">
            <v>1101530</v>
          </cell>
          <cell r="C241" t="str">
            <v>Державна підтримка будівництва шахти N10 "Нововолинська"</v>
          </cell>
        </row>
        <row r="242">
          <cell r="B242" t="str">
            <v>1101540</v>
          </cell>
          <cell r="C242" t="str">
            <v>Підтримка впровадження Енергетичної стратегії України</v>
          </cell>
        </row>
        <row r="243">
          <cell r="B243" t="str">
            <v>1101550</v>
          </cell>
          <cell r="C243" t="str">
            <v>Державна підтримка публічного акціонерного товариства "Магістральні газопроводи України"</v>
          </cell>
        </row>
        <row r="244">
          <cell r="B244" t="str">
            <v>1101560</v>
          </cell>
          <cell r="C244" t="str">
            <v>Інформаційне та організаційне забезпечення проведення 9-го Міжнародного Форуму з енергетики для сталого розвитку</v>
          </cell>
        </row>
        <row r="245">
          <cell r="B245" t="str">
            <v>1101570</v>
          </cell>
          <cell r="C245" t="str">
            <v>Підтримка впровадження ринку електричної енергії</v>
          </cell>
        </row>
        <row r="246">
          <cell r="B246" t="str">
            <v>1101580</v>
          </cell>
          <cell r="C246" t="str">
            <v>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v>
          </cell>
        </row>
        <row r="247">
          <cell r="B247" t="str">
            <v>1101590</v>
          </cell>
          <cell r="C247" t="str">
            <v>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v>
          </cell>
        </row>
        <row r="248">
          <cell r="B248" t="str">
            <v>1101600</v>
          </cell>
          <cell r="C248" t="str">
            <v>Реконструкція гідроелектростанцій ПАТ "Укргідроенерго"</v>
          </cell>
        </row>
        <row r="249">
          <cell r="B249" t="str">
            <v>1101610</v>
          </cell>
          <cell r="C249" t="str">
            <v>Будівництво Канівської ГАЕС</v>
          </cell>
        </row>
        <row r="250">
          <cell r="B250" t="str">
            <v>1101620</v>
          </cell>
          <cell r="C250" t="str">
            <v>Реконструкція, капітальний ремонт та технічне переоснащення магістрального газопроводу Уренгой-Помари-Ужгород</v>
          </cell>
        </row>
        <row r="251">
          <cell r="B251" t="str">
            <v>1101630</v>
          </cell>
          <cell r="C251" t="str">
            <v>Впровадження Програми реформування та розвитку енергетичного сектора</v>
          </cell>
        </row>
        <row r="252">
          <cell r="B252" t="str">
            <v>1101640</v>
          </cell>
          <cell r="C252" t="str">
            <v>Підвищення надійності постачання електроенергії в Україні</v>
          </cell>
        </row>
        <row r="253">
          <cell r="B253" t="str">
            <v>1101650</v>
          </cell>
          <cell r="C253" t="str">
            <v>Будівництво ПЛ 750 кВ Рівненська АЕС - Київська</v>
          </cell>
        </row>
        <row r="254">
          <cell r="B254" t="str">
            <v>1101660</v>
          </cell>
          <cell r="C254" t="str">
            <v>Підтримка впровадження Енергетичної стратегії України на період до 2030 року</v>
          </cell>
        </row>
        <row r="255">
          <cell r="B255" t="str">
            <v>1101670</v>
          </cell>
          <cell r="C255" t="str">
            <v>Будівництво повітряної лінії 750 кВ Запорізька - Каховська</v>
          </cell>
        </row>
        <row r="256">
          <cell r="B256" t="str">
            <v>1101680</v>
          </cell>
          <cell r="C256" t="str">
            <v>Підвищення ефективності передачі електроенергії (модернізація підстанцій)</v>
          </cell>
        </row>
        <row r="257">
          <cell r="B257" t="str">
            <v>1101690</v>
          </cell>
          <cell r="C257" t="str">
            <v>Реконструкція трансформаторних підстанцій східної частини України</v>
          </cell>
        </row>
        <row r="258">
          <cell r="B258" t="str">
            <v>1101800</v>
          </cell>
          <cell r="C258" t="str">
            <v>Будівництво першої черги Дністровської гідроакумулюючої електростанції</v>
          </cell>
        </row>
        <row r="259">
          <cell r="B259" t="str">
            <v>1102000</v>
          </cell>
          <cell r="C259" t="str">
            <v>Державна служба гірничого нагляду та промислової безпеки України</v>
          </cell>
        </row>
        <row r="260">
          <cell r="B260" t="str">
            <v>1102030</v>
          </cell>
          <cell r="C260" t="str">
            <v>Прикладні дослідження та розробки, підготовка наукових кадрів у сфері промислової безпеки та охорони праці</v>
          </cell>
        </row>
        <row r="261">
          <cell r="B261" t="str">
            <v>1102040</v>
          </cell>
          <cell r="C261"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62">
          <cell r="B262" t="str">
            <v>1102060</v>
          </cell>
          <cell r="C262" t="str">
            <v>Утримання Центру комплексної безпеки підприємств вугільної промисловості</v>
          </cell>
        </row>
        <row r="263">
          <cell r="B263" t="str">
            <v>1110000</v>
          </cell>
          <cell r="C263" t="str">
            <v>Міністерство енергетики та вугільної промисловості України (загальнодержавні витрати)</v>
          </cell>
        </row>
        <row r="264">
          <cell r="B264" t="str">
            <v>1111000</v>
          </cell>
          <cell r="C264" t="str">
            <v>Міністерство енергетики та вугільної промисловості України (загальнодержавні витрати)</v>
          </cell>
        </row>
        <row r="265">
          <cell r="B265" t="str">
            <v>1111020</v>
          </cell>
          <cell r="C265"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66">
          <cell r="B266" t="str">
            <v>1200000</v>
          </cell>
          <cell r="C266" t="str">
            <v>Міністерство економічного розвитку і торгівлі України</v>
          </cell>
        </row>
        <row r="267">
          <cell r="B267" t="str">
            <v>1201000</v>
          </cell>
          <cell r="C267" t="str">
            <v>Апарат Міністерства економічного розвитку і торгівлі України</v>
          </cell>
        </row>
        <row r="268">
          <cell r="B268" t="str">
            <v>1201010</v>
          </cell>
          <cell r="C268" t="str">
            <v>Керівництво та управління у сфері економічного розвитку і торгівлі</v>
          </cell>
        </row>
        <row r="269">
          <cell r="B269" t="str">
            <v>1201020</v>
          </cell>
          <cell r="C269" t="str">
            <v>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v>
          </cell>
        </row>
        <row r="270">
          <cell r="B270" t="str">
            <v>1201030</v>
          </cell>
          <cell r="C270"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71">
          <cell r="B271" t="str">
            <v>1201040</v>
          </cell>
          <cell r="C271" t="str">
            <v>Інформаційне та організаційне забезпечення участі України у міжнародних форумах, конференціях, виставках</v>
          </cell>
        </row>
        <row r="272">
          <cell r="B272" t="str">
            <v>1201070</v>
          </cell>
          <cell r="C272"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73">
          <cell r="B273" t="str">
            <v>1201080</v>
          </cell>
          <cell r="C273" t="str">
            <v>Проведення науково-практичних конференцій і семінарів з економічних проблем</v>
          </cell>
        </row>
        <row r="274">
          <cell r="B274" t="str">
            <v>1201090</v>
          </cell>
          <cell r="C274" t="str">
            <v>Підвищення кваліфікації державних службовців у сфері економіки</v>
          </cell>
        </row>
        <row r="275">
          <cell r="B275" t="str">
            <v>1201100</v>
          </cell>
          <cell r="C2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76">
          <cell r="B276" t="str">
            <v>1201110</v>
          </cell>
          <cell r="C276" t="str">
            <v>Перепідготовка управлінських кадрів для сфери підприємництва</v>
          </cell>
        </row>
        <row r="277">
          <cell r="B277" t="str">
            <v>1201120</v>
          </cell>
          <cell r="C277" t="str">
            <v>Фінансова підтримка видань з економічних питань</v>
          </cell>
        </row>
        <row r="278">
          <cell r="B278" t="str">
            <v>1201140</v>
          </cell>
          <cell r="C278" t="str">
            <v>Капітальний ремонт відомчого житлового фонду</v>
          </cell>
        </row>
        <row r="279">
          <cell r="B279" t="str">
            <v>1201150</v>
          </cell>
          <cell r="C279" t="str">
            <v>Забезпечення діяльності Організаційної групи ЄЕП</v>
          </cell>
        </row>
        <row r="280">
          <cell r="B280" t="str">
            <v>1201170</v>
          </cell>
          <cell r="C280"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81">
          <cell r="B281" t="str">
            <v>1201200</v>
          </cell>
          <cell r="C281" t="str">
            <v>Реалізація проектів, спрямованих на скорочення викидів або збільшення поглинання парникових газів</v>
          </cell>
        </row>
        <row r="282">
          <cell r="B282" t="str">
            <v>1201210</v>
          </cell>
          <cell r="C282" t="str">
            <v>Заходи із створення організаційно-правових умов для залучення інвестицій, необхідних для підготовки та проведення Євро -2012</v>
          </cell>
        </row>
        <row r="283">
          <cell r="B283" t="str">
            <v>1201220</v>
          </cell>
          <cell r="C283" t="str">
            <v>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v>
          </cell>
        </row>
        <row r="284">
          <cell r="B284" t="str">
            <v>1201230</v>
          </cell>
          <cell r="C28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285">
          <cell r="B285" t="str">
            <v>1201320</v>
          </cell>
          <cell r="C285" t="str">
            <v>Прикладні розробки у сфері державного контролю за цінами</v>
          </cell>
        </row>
        <row r="286">
          <cell r="B286" t="str">
            <v>1201340</v>
          </cell>
          <cell r="C286" t="str">
            <v>Заходи по реалізації Національної програми сприяння розвитку малого підприємництва в Україні</v>
          </cell>
        </row>
        <row r="287">
          <cell r="B287" t="str">
            <v>1201350</v>
          </cell>
          <cell r="C28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88">
          <cell r="B288" t="str">
            <v>1201360</v>
          </cell>
          <cell r="C288" t="str">
            <v>Мікрокредитування суб'єктів малого підприємництва</v>
          </cell>
        </row>
        <row r="289">
          <cell r="B289" t="str">
            <v>1201370</v>
          </cell>
          <cell r="C289" t="str">
            <v>Підготовка та проведення Міжнародного чемпіонату із стратегічного менеджменту в Україні</v>
          </cell>
        </row>
        <row r="290">
          <cell r="B290" t="str">
            <v>1201380</v>
          </cell>
          <cell r="C290" t="str">
            <v>Державний метрологічний нагляд</v>
          </cell>
        </row>
        <row r="291">
          <cell r="B291" t="str">
            <v>1201390</v>
          </cell>
          <cell r="C291" t="str">
            <v>Заходи щодо запобігання катастрофи техногенного характеру на державному підприємстві "Горлівський хімічний завод"</v>
          </cell>
        </row>
        <row r="292">
          <cell r="B292" t="str">
            <v>1201400</v>
          </cell>
          <cell r="C29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93">
          <cell r="B293" t="str">
            <v>1201420</v>
          </cell>
          <cell r="C293" t="str">
            <v>Забезпечення міжнародного співробітництва та участь у міжнародних виставках</v>
          </cell>
        </row>
        <row r="294">
          <cell r="B294" t="str">
            <v>1201430</v>
          </cell>
          <cell r="C294" t="str">
            <v>Формування статутного капіталу Державного концерну "Укроборонпром"</v>
          </cell>
        </row>
        <row r="295">
          <cell r="B295" t="str">
            <v>1201440</v>
          </cell>
          <cell r="C295" t="str">
            <v>Виконання програми "Сприяння взаємній торгівлі шляхом усунення технічних бар'єрів у торгівлі між Україною та Європейським Союзом"</v>
          </cell>
        </row>
        <row r="296">
          <cell r="B296" t="str">
            <v>1201450</v>
          </cell>
          <cell r="C296" t="str">
            <v>Функціонування Центральної державної науково-технічної бібліотеки та Державного металургійного музею України</v>
          </cell>
        </row>
        <row r="297">
          <cell r="B297" t="str">
            <v>1201460</v>
          </cell>
          <cell r="C297" t="str">
            <v>Консервація виробничих потужностей промислових підприємств</v>
          </cell>
        </row>
        <row r="298">
          <cell r="B298" t="str">
            <v>1201470</v>
          </cell>
          <cell r="C29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99">
          <cell r="B299" t="str">
            <v>1201480</v>
          </cell>
          <cell r="C299" t="str">
            <v>Забезпечення життєдіяльності Криворізького гірничо-збагачувального комбінату окислених руд</v>
          </cell>
        </row>
        <row r="300">
          <cell r="B300" t="str">
            <v>1201490</v>
          </cell>
          <cell r="C30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301">
          <cell r="B301" t="str">
            <v>1201500</v>
          </cell>
          <cell r="C301" t="str">
            <v>Повернення мікрокредитів, наданих з державного бюджету субієктам малого підприємництва</v>
          </cell>
        </row>
        <row r="302">
          <cell r="B302" t="str">
            <v>1201510</v>
          </cell>
          <cell r="C302" t="str">
            <v>Функціонування торгових представництв за кордоном</v>
          </cell>
        </row>
        <row r="303">
          <cell r="B303" t="str">
            <v>1201520</v>
          </cell>
          <cell r="C303" t="str">
            <v>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v>
          </cell>
        </row>
        <row r="304">
          <cell r="B304" t="str">
            <v>1201530</v>
          </cell>
          <cell r="C304" t="str">
            <v>Формування статутного капіталу публічного акціонерного товариства іЕкспортно-кредитне агентствоі</v>
          </cell>
        </row>
        <row r="305">
          <cell r="B305" t="str">
            <v>1201540</v>
          </cell>
          <cell r="C305" t="str">
            <v>Функціонування інституції з підтримки та просування експорту</v>
          </cell>
        </row>
        <row r="306">
          <cell r="B306" t="str">
            <v>1201550</v>
          </cell>
          <cell r="C306" t="str">
            <v>Поповнення статутного капіталу державної інноваційної фінансово-кредитної установи для забезпечення статутної діяльності</v>
          </cell>
        </row>
        <row r="307">
          <cell r="B307" t="str">
            <v>1201560</v>
          </cell>
          <cell r="C307" t="str">
            <v>Державна підтримка технологічних інновацій для розвитку промисловості</v>
          </cell>
        </row>
        <row r="308">
          <cell r="B308" t="str">
            <v>1201610</v>
          </cell>
          <cell r="C308" t="str">
            <v>Заходи щодо зміцнення інформаційної бази для прийняття рішень і прогнозування</v>
          </cell>
        </row>
        <row r="309">
          <cell r="B309" t="str">
            <v>1201640</v>
          </cell>
          <cell r="C309" t="str">
            <v>Розвиток приватного сектора</v>
          </cell>
        </row>
        <row r="310">
          <cell r="B310" t="str">
            <v>1201800</v>
          </cell>
          <cell r="C310"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311">
          <cell r="B311" t="str">
            <v>1202000</v>
          </cell>
          <cell r="C311" t="str">
            <v>Державна інспекція України з питань захисту прав споживачів</v>
          </cell>
        </row>
        <row r="312">
          <cell r="B312" t="str">
            <v>1202010</v>
          </cell>
          <cell r="C312" t="str">
            <v>Керівництво та управління у сфері захисту прав споживачів</v>
          </cell>
        </row>
        <row r="313">
          <cell r="B313" t="str">
            <v>1202050</v>
          </cell>
          <cell r="C313" t="str">
            <v>Збереження та функціонування національної еталонної бази</v>
          </cell>
        </row>
        <row r="314">
          <cell r="B314" t="str">
            <v>1202070</v>
          </cell>
          <cell r="C314" t="str">
            <v>Гармонізація національних стандартів з міжнародними та європейськими</v>
          </cell>
        </row>
        <row r="315">
          <cell r="B315" t="str">
            <v>1202080</v>
          </cell>
          <cell r="C315" t="str">
            <v>Виробництво та розповсюдження соціальної реклами щодо шкоди тютюнопаління та зловживання алкоголем</v>
          </cell>
        </row>
        <row r="316">
          <cell r="B316" t="str">
            <v>1202090</v>
          </cell>
          <cell r="C316" t="str">
            <v>Придбання та функціонування пересувних лабораторій з контролю якості та безпеки нафтопродуктів</v>
          </cell>
        </row>
        <row r="317">
          <cell r="B317" t="str">
            <v>1202100</v>
          </cell>
          <cell r="C317" t="str">
            <v>Створення та вдосконалення електронних інформаційних систем та ресурсів Держспоживстандарту України</v>
          </cell>
        </row>
        <row r="318">
          <cell r="B318" t="str">
            <v>1202110</v>
          </cell>
          <cell r="C318" t="str">
            <v>Створення національної системи геомоніторингу та дистанційного зондування землі</v>
          </cell>
        </row>
        <row r="319">
          <cell r="B319" t="str">
            <v>1202130</v>
          </cell>
          <cell r="C319" t="str">
            <v>Забезпечення функціонування державних служб</v>
          </cell>
        </row>
        <row r="320">
          <cell r="B320" t="str">
            <v>1202140</v>
          </cell>
          <cell r="C320" t="str">
            <v>Проведення незалежної експертизи (випробувань) якості товарів, сировини, матеріалів, напівфабрикатів та комплектуючих виробів</v>
          </cell>
        </row>
        <row r="321">
          <cell r="B321" t="str">
            <v>1202810</v>
          </cell>
          <cell r="C321" t="str">
            <v>Реконструкція споруд та лабораторних приміщень Національного наукового центру "Інститут метрології"</v>
          </cell>
        </row>
        <row r="322">
          <cell r="B322" t="str">
            <v>1203000</v>
          </cell>
          <cell r="C322" t="str">
            <v>Державне агентство резерву України</v>
          </cell>
        </row>
        <row r="323">
          <cell r="B323" t="str">
            <v>1203010</v>
          </cell>
          <cell r="C323" t="str">
            <v>Керівництво та управління у сфері державного резерву</v>
          </cell>
        </row>
        <row r="324">
          <cell r="B324" t="str">
            <v>1203020</v>
          </cell>
          <cell r="C324" t="str">
            <v>Обслуговування державного матеріального резерву</v>
          </cell>
        </row>
        <row r="325">
          <cell r="B325" t="str">
            <v>1203030</v>
          </cell>
          <cell r="C325" t="str">
            <v>Відшкодування підприємствам, установам та організаціям витрат, пов'язаних з обслуговуванням матеріальних цінностей державного резерву</v>
          </cell>
        </row>
        <row r="326">
          <cell r="B326" t="str">
            <v>1203040</v>
          </cell>
          <cell r="C326" t="str">
            <v>Накопичення (приріст) матеріальних цінностей державного матеріального резерву</v>
          </cell>
        </row>
        <row r="327">
          <cell r="B327" t="str">
            <v>1203050</v>
          </cell>
          <cell r="C327" t="str">
            <v>Повернення коштів, наданих з державного бюджету на закупівлю сільськогосподарської продукції</v>
          </cell>
        </row>
        <row r="328">
          <cell r="B328" t="str">
            <v>1203060</v>
          </cell>
          <cell r="C328" t="str">
            <v>Заходи щодо  формування державного замовлення на ринку продовольчих товарів</v>
          </cell>
        </row>
        <row r="329">
          <cell r="B329" t="str">
            <v>1203070</v>
          </cell>
          <cell r="C329" t="str">
            <v>Створення державних запасів світлих нафтопродуктів та цукру</v>
          </cell>
        </row>
        <row r="330">
          <cell r="B330" t="str">
            <v>1203090</v>
          </cell>
          <cell r="C330" t="str">
            <v>Проведення державним підприємством "Ресурспостач" розрахунків за надання послуг у галузі права щодо повернення бюджетних коштів</v>
          </cell>
        </row>
        <row r="331">
          <cell r="B331" t="str">
            <v>1204000</v>
          </cell>
          <cell r="C331" t="str">
            <v>Державне агентство з інвестицій та управління національними проектами України</v>
          </cell>
        </row>
        <row r="332">
          <cell r="B332" t="str">
            <v>1204010</v>
          </cell>
          <cell r="C332" t="str">
            <v>Керівництво та управління у сфері інвестиційної діяльності та управління національними проектами</v>
          </cell>
        </row>
        <row r="333">
          <cell r="B333" t="str">
            <v>1204040</v>
          </cell>
          <cell r="C333" t="str">
            <v>Утримання регіональних центрів інноваційного розвитку</v>
          </cell>
        </row>
        <row r="334">
          <cell r="B334" t="str">
            <v>1205000</v>
          </cell>
          <cell r="C334" t="str">
            <v>Державна служба інтелектуальної власності України</v>
          </cell>
        </row>
        <row r="335">
          <cell r="B335" t="str">
            <v>1205010</v>
          </cell>
          <cell r="C335" t="str">
            <v>Керівництво у сфері інтелектуальної власності</v>
          </cell>
        </row>
        <row r="336">
          <cell r="B336" t="str">
            <v>1205020</v>
          </cell>
          <cell r="C336" t="str">
            <v>Державна програма розвитку Національної депозитарної системи України</v>
          </cell>
        </row>
        <row r="337">
          <cell r="B337" t="str">
            <v>1205030</v>
          </cell>
          <cell r="C337" t="str">
            <v>Заходи з легалізації комп'ютерних програм, що використовуються в органах виконавчої влади</v>
          </cell>
        </row>
        <row r="338">
          <cell r="B338" t="str">
            <v>1205050</v>
          </cell>
          <cell r="C338"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39">
          <cell r="B339" t="str">
            <v>1205060</v>
          </cell>
          <cell r="C339"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40">
          <cell r="B340" t="str">
            <v>1205070</v>
          </cell>
          <cell r="C340" t="str">
            <v>Повернення кредитів, наданих на фінансову підтримку інноваційної та інвестиційної діяльності суб'єктів підприємництва</v>
          </cell>
        </row>
        <row r="341">
          <cell r="B341" t="str">
            <v>1205080</v>
          </cell>
          <cell r="C341" t="str">
            <v>Збільшення статутного капіталу Державної іпотечної установи</v>
          </cell>
        </row>
        <row r="342">
          <cell r="B342" t="str">
            <v>1206000</v>
          </cell>
          <cell r="C342" t="str">
            <v>Державне агентство України з туризму та курортів</v>
          </cell>
        </row>
        <row r="343">
          <cell r="B343" t="str">
            <v>1206010</v>
          </cell>
          <cell r="C343" t="str">
            <v>Керівництво та управління у сфері туризму та курортів</v>
          </cell>
        </row>
        <row r="344">
          <cell r="B344" t="str">
            <v>1206020</v>
          </cell>
          <cell r="C344"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45">
          <cell r="B345" t="str">
            <v>1206030</v>
          </cell>
          <cell r="C345" t="str">
            <v>Розробки найважливіших новітніх технологій у сфері ефективного використання енергетичних ресурсів та енергозбереження</v>
          </cell>
        </row>
        <row r="346">
          <cell r="B346" t="str">
            <v>1206050</v>
          </cell>
          <cell r="C346" t="str">
            <v>Заходи з реалізації Комплексної програми будівництва вітрових електростанцій</v>
          </cell>
        </row>
        <row r="347">
          <cell r="B347" t="str">
            <v>1206060</v>
          </cell>
          <cell r="C347" t="str">
            <v>Реалізація Державної цільової економічної програми енергоефективності на 2010 - 2015 роки</v>
          </cell>
        </row>
        <row r="348">
          <cell r="B348" t="str">
            <v>1207000</v>
          </cell>
          <cell r="C348" t="str">
            <v>Державна служба статистики України</v>
          </cell>
        </row>
        <row r="349">
          <cell r="B349" t="str">
            <v>1207010</v>
          </cell>
          <cell r="C349" t="str">
            <v>Керівництво та управління у сфері статистики</v>
          </cell>
        </row>
        <row r="350">
          <cell r="B350" t="str">
            <v>1207020</v>
          </cell>
          <cell r="C350" t="str">
            <v>Статистичні спостереження та переписи</v>
          </cell>
        </row>
        <row r="351">
          <cell r="B351" t="str">
            <v>1207030</v>
          </cell>
          <cell r="C351" t="str">
            <v>Щоквартальна плата домогосподарствам за ведення записів доходів, витрат та інших відомостей під час проведення обстеження умов їх життя</v>
          </cell>
        </row>
        <row r="352">
          <cell r="B352" t="str">
            <v>1207040</v>
          </cell>
          <cell r="C352" t="str">
            <v>Прикладні розробки, підготовка наукових кадрів у сфері державної статистики</v>
          </cell>
        </row>
        <row r="353">
          <cell r="B353" t="str">
            <v>1207060</v>
          </cell>
          <cell r="C353" t="str">
            <v>Підвищення кваліфікації працівників органів державної статистики</v>
          </cell>
        </row>
        <row r="354">
          <cell r="B354" t="str">
            <v>1207070</v>
          </cell>
          <cell r="C354" t="str">
            <v>Створення та розвиток інтегрованої інформаційно-аналітичної системи державної статистики</v>
          </cell>
        </row>
        <row r="355">
          <cell r="B355" t="str">
            <v>1207080</v>
          </cell>
          <cell r="C355" t="str">
            <v>Фінансова підтримка підготовки наукових кадрів у сфері державної статистики</v>
          </cell>
        </row>
        <row r="356">
          <cell r="B356" t="str">
            <v>1207090</v>
          </cell>
          <cell r="C356" t="str">
            <v>Підготовка кадрів у сфері статистики вищим навчальним закладом ІV рівня акредитації та забезпечення діяльності його баз практики</v>
          </cell>
        </row>
        <row r="357">
          <cell r="B357" t="str">
            <v>1207600</v>
          </cell>
          <cell r="C357" t="str">
            <v>Реформування державної статистики</v>
          </cell>
        </row>
        <row r="358">
          <cell r="B358" t="str">
            <v>1208000</v>
          </cell>
          <cell r="C358" t="str">
            <v>Державна служба експортного контролю України</v>
          </cell>
        </row>
        <row r="359">
          <cell r="B359" t="str">
            <v>1208010</v>
          </cell>
          <cell r="C359" t="str">
            <v>Керівництво та управління у сфері експортного контролю</v>
          </cell>
        </row>
        <row r="360">
          <cell r="B360" t="str">
            <v>1208020</v>
          </cell>
          <cell r="C360" t="str">
            <v>Прикладні розробки у сфері розвитку експортного контролю</v>
          </cell>
        </row>
        <row r="361">
          <cell r="B361" t="str">
            <v>1209000</v>
          </cell>
          <cell r="C361" t="str">
            <v>Державна інспекція України з контролю за цінами</v>
          </cell>
        </row>
        <row r="362">
          <cell r="B362" t="str">
            <v>1209010</v>
          </cell>
          <cell r="C362" t="str">
            <v>Керівництво та управління у сфері контролю за цінами</v>
          </cell>
        </row>
        <row r="363">
          <cell r="B363" t="str">
            <v>1210000</v>
          </cell>
          <cell r="C363" t="str">
            <v>Міністерство економічного розвитку і торгівлі України (загальнодержавні видатки та кредитування)</v>
          </cell>
        </row>
        <row r="364">
          <cell r="B364" t="str">
            <v>1211000</v>
          </cell>
          <cell r="C364" t="str">
            <v>Міністерство економічного розвитку і торгівлі України (загальнодержавні видатки та кредитування)</v>
          </cell>
        </row>
        <row r="365">
          <cell r="B365" t="str">
            <v>1211020</v>
          </cell>
          <cell r="C365"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66">
          <cell r="B366" t="str">
            <v>1211050</v>
          </cell>
          <cell r="C366" t="str">
            <v>Мобілізаційна підготовка галузей національної економіки України</v>
          </cell>
        </row>
        <row r="367">
          <cell r="B367" t="str">
            <v>1211080</v>
          </cell>
          <cell r="C367"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68">
          <cell r="B368" t="str">
            <v>1211100</v>
          </cell>
          <cell r="C368"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69">
          <cell r="B369" t="str">
            <v>1211110</v>
          </cell>
          <cell r="C369" t="str">
            <v>Підтримка державних та регіональних інвестиційних проектів</v>
          </cell>
        </row>
        <row r="370">
          <cell r="B370" t="str">
            <v>1211120</v>
          </cell>
          <cell r="C370" t="str">
            <v>Державні капітальні вкладення на розроблення та реалізацію державних інвестиційних проектів</v>
          </cell>
        </row>
        <row r="371">
          <cell r="B371" t="str">
            <v>1300000</v>
          </cell>
          <cell r="C371" t="str">
            <v>Міністерство вугільної промисловості України</v>
          </cell>
        </row>
        <row r="372">
          <cell r="B372" t="str">
            <v>1301000</v>
          </cell>
          <cell r="C372" t="str">
            <v>Апарат Міністерства вугільної промисловості України</v>
          </cell>
        </row>
        <row r="373">
          <cell r="B373" t="str">
            <v>1301010</v>
          </cell>
          <cell r="C373" t="str">
            <v>Загальне керівництво та управління у вугільній промисловості</v>
          </cell>
        </row>
        <row r="374">
          <cell r="B374" t="str">
            <v>1301030</v>
          </cell>
          <cell r="C374"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75">
          <cell r="B375" t="str">
            <v>1301100</v>
          </cell>
          <cell r="C375"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76">
          <cell r="B376" t="str">
            <v>1301120</v>
          </cell>
          <cell r="C376"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77">
          <cell r="B377" t="str">
            <v>1301130</v>
          </cell>
          <cell r="C377" t="str">
            <v>Заходи по передачі об'єктів соціальної інфраструктури, які перебувають на балансі вугледобувних підприємств</v>
          </cell>
        </row>
        <row r="378">
          <cell r="B378" t="str">
            <v>1301170</v>
          </cell>
          <cell r="C378"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79">
          <cell r="B379" t="str">
            <v>1301200</v>
          </cell>
          <cell r="C379" t="str">
            <v>Видатки із Стабілізаційного фонду на підтримку вугільної галузі</v>
          </cell>
        </row>
        <row r="380">
          <cell r="B380" t="str">
            <v>1310000</v>
          </cell>
          <cell r="C380" t="str">
            <v>Міністерство вугільної промисловості України (загальнодержавні витрати)</v>
          </cell>
        </row>
        <row r="381">
          <cell r="B381" t="str">
            <v>1311000</v>
          </cell>
          <cell r="C381" t="str">
            <v>Міністерство вугільної промисловості України (загальнодержавні витрати)</v>
          </cell>
        </row>
        <row r="382">
          <cell r="B382" t="str">
            <v>1400000</v>
          </cell>
          <cell r="C382" t="str">
            <v>Міністерство закордонних справ України</v>
          </cell>
        </row>
        <row r="383">
          <cell r="B383" t="str">
            <v>1401000</v>
          </cell>
          <cell r="C383" t="str">
            <v>Апарат Міністерства закордонних справ України</v>
          </cell>
        </row>
        <row r="384">
          <cell r="B384" t="str">
            <v>1401010</v>
          </cell>
          <cell r="C384" t="str">
            <v>Керівництво та управління у сфері державної політики щодо зовнішніх відносин</v>
          </cell>
        </row>
        <row r="385">
          <cell r="B385" t="str">
            <v>1401020</v>
          </cell>
          <cell r="C385" t="str">
            <v>Внески України до бюджетів ООН, органів і спеціалізованих установ системи ООН, інших міжнародних організацій та конвенційних органів</v>
          </cell>
        </row>
        <row r="386">
          <cell r="B386" t="str">
            <v>1401030</v>
          </cell>
          <cell r="C386" t="str">
            <v>Функціонування закордонних дипломатичних установ України та розширення мережі власності України для потреб цих установ</v>
          </cell>
        </row>
        <row r="387">
          <cell r="B387" t="str">
            <v>1401040</v>
          </cell>
          <cell r="C387" t="str">
            <v>Розширення мережі власності України за кордоном для потреб дипломатичних установ України</v>
          </cell>
        </row>
        <row r="388">
          <cell r="B388" t="str">
            <v>1401050</v>
          </cell>
          <cell r="C388"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89">
          <cell r="B389" t="str">
            <v>1401060</v>
          </cell>
          <cell r="C389" t="str">
            <v>Забезпечення головування України у міжнародних інституціях</v>
          </cell>
        </row>
        <row r="390">
          <cell r="B390" t="str">
            <v>1401070</v>
          </cell>
          <cell r="C390" t="str">
            <v>Внески до установ і організацій СНД</v>
          </cell>
        </row>
        <row r="391">
          <cell r="B391" t="str">
            <v>1401080</v>
          </cell>
          <cell r="C391" t="str">
            <v>Забезпечення перебування в Україні іноземних делегацій, пов'язаних з офіційними візитами</v>
          </cell>
        </row>
        <row r="392">
          <cell r="B392" t="str">
            <v>1401090</v>
          </cell>
          <cell r="C392" t="str">
            <v>Виконання зобов'язань Уряду України щодо функціонування бюро інформації Ради Європи та фінансового забезпечення членства України в ГУАМ</v>
          </cell>
        </row>
        <row r="393">
          <cell r="B393" t="str">
            <v>1401100</v>
          </cell>
          <cell r="C393" t="str">
            <v>Професійне навчання працівників органів державної влади у сфері зовнішніх зносин, проведення прикладних досліджень у галузі міжнародних відносин</v>
          </cell>
        </row>
        <row r="394">
          <cell r="B394" t="str">
            <v>1401110</v>
          </cell>
          <cell r="C394" t="str">
            <v>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v>
          </cell>
        </row>
        <row r="395">
          <cell r="B395" t="str">
            <v>1401120</v>
          </cell>
          <cell r="C395" t="str">
            <v>Підвищення кваліфікації працівників дипломатичної служби, які віднесені до посад  п'ятої-сьомої категорій державних службовців</v>
          </cell>
        </row>
        <row r="396">
          <cell r="B396" t="str">
            <v>1401130</v>
          </cell>
          <cell r="C396" t="str">
            <v>Документування громадян та створення і забезпечення функціонування інформаційно-телекомунікаційних систем консульської служби</v>
          </cell>
        </row>
        <row r="397">
          <cell r="B397" t="str">
            <v>1401140</v>
          </cell>
          <cell r="C397" t="str">
            <v>Забезпечення представництва України під час розгляду справ у Міжнародному Cуді ООН</v>
          </cell>
        </row>
        <row r="398">
          <cell r="B398" t="str">
            <v>1401150</v>
          </cell>
          <cell r="C398" t="str">
            <v>Заходи щодо підтримки зв'язків з українцями, які проживають за межами України</v>
          </cell>
        </row>
        <row r="399">
          <cell r="B399" t="str">
            <v>1401160</v>
          </cell>
          <cell r="C399"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00">
          <cell r="B400" t="str">
            <v>1401170</v>
          </cell>
          <cell r="C400" t="str">
            <v>Реалізація Українським агентством міжнародного розвитку повноважень щодо надання міжнародної технічної допомоги</v>
          </cell>
        </row>
        <row r="401">
          <cell r="B401" t="str">
            <v>1401180</v>
          </cell>
          <cell r="C401" t="str">
            <v>Здійснення заходів з підтримання зв'язків із закордонними українцями за рахунок коштів Стабілізаційного фонду</v>
          </cell>
        </row>
        <row r="402">
          <cell r="B402" t="str">
            <v>1600000</v>
          </cell>
          <cell r="C402" t="str">
            <v>Міністерство з питань тимчасово окупованих територій та внутрішньо переміщених осіб України</v>
          </cell>
        </row>
        <row r="403">
          <cell r="B403" t="str">
            <v>1601000</v>
          </cell>
          <cell r="C403" t="str">
            <v>Апарат Міністерства з питань тимчасово окупованих територій та внутрішньо переміщених осіб України</v>
          </cell>
        </row>
        <row r="404">
          <cell r="B404" t="str">
            <v>1601010</v>
          </cell>
          <cell r="C404" t="str">
            <v>Керівництво та управління з питань тимчасово окупованих територій та внутрішньо переміщених осіб</v>
          </cell>
        </row>
        <row r="405">
          <cell r="B405" t="str">
            <v>1601020</v>
          </cell>
          <cell r="C405" t="str">
            <v>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v>
          </cell>
        </row>
        <row r="406">
          <cell r="B406" t="str">
            <v>1601600</v>
          </cell>
          <cell r="C406" t="str">
            <v>Пілотні заходи з реагування на проблеми для розвитку, викликані переміщенням осіб та поверненням комбатантів</v>
          </cell>
        </row>
        <row r="407">
          <cell r="B407" t="str">
            <v>1610000</v>
          </cell>
          <cell r="C407" t="str">
            <v>Міністерство з питань тимчасово окупованих територій та внутрішньо переміщених осіб (загальнодержавні видатки та кредитування)</v>
          </cell>
        </row>
        <row r="408">
          <cell r="B408" t="str">
            <v>1611000</v>
          </cell>
          <cell r="C408" t="str">
            <v>Міністерство з питань тимчасово окупованих територій та внутрішньо переміщених осіб (загальнодержавні видатки та кредитування)</v>
          </cell>
        </row>
        <row r="409">
          <cell r="B409" t="str">
            <v>1611020</v>
          </cell>
          <cell r="C409" t="str">
            <v>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v>
          </cell>
        </row>
        <row r="410">
          <cell r="B410" t="str">
            <v>1700000</v>
          </cell>
          <cell r="C410" t="str">
            <v>Державний комітет телебачення і радіомовлення України</v>
          </cell>
        </row>
        <row r="411">
          <cell r="B411" t="str">
            <v>1701000</v>
          </cell>
          <cell r="C411" t="str">
            <v>Апарат Державного комітету телебачення і радіомовлення України</v>
          </cell>
        </row>
        <row r="412">
          <cell r="B412" t="str">
            <v>1701010</v>
          </cell>
          <cell r="C412" t="str">
            <v>Керівництво та управління у сфері телебачення і радіомовлення</v>
          </cell>
        </row>
        <row r="413">
          <cell r="B413" t="str">
            <v>1701020</v>
          </cell>
          <cell r="C413"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414">
          <cell r="B414" t="str">
            <v>1701030</v>
          </cell>
          <cell r="C414" t="str">
            <v>Забезпечення населення засобами приймання сигналів цифрового телерадіомовлення</v>
          </cell>
        </row>
        <row r="415">
          <cell r="B415" t="str">
            <v>1701040</v>
          </cell>
          <cell r="C415" t="str">
            <v>Підвищення кваліфікації працівників засобів масової інформації в Укртелерадіопресінституті</v>
          </cell>
        </row>
        <row r="416">
          <cell r="B416" t="str">
            <v>1701050</v>
          </cell>
          <cell r="C416" t="str">
            <v>Фінансова підтримка творчих спілок у сфері засобів масової інформації, преси</v>
          </cell>
        </row>
        <row r="417">
          <cell r="B417" t="str">
            <v>1701070</v>
          </cell>
          <cell r="C417" t="str">
            <v>Інформаційно-культурне забезпечення населення Криму у відродженні та розвитку культур народів Криму</v>
          </cell>
        </row>
        <row r="418">
          <cell r="B418" t="str">
            <v>1701080</v>
          </cell>
          <cell r="C418" t="str">
            <v>Фінансова підтримка Національної суспільної телерадіокомпанії України</v>
          </cell>
        </row>
        <row r="419">
          <cell r="B419" t="str">
            <v>1701100</v>
          </cell>
          <cell r="C419" t="str">
            <v>Фінансова підтримка преси</v>
          </cell>
        </row>
        <row r="420">
          <cell r="B420" t="str">
            <v>1701110</v>
          </cell>
          <cell r="C420" t="str">
            <v>Випуск книжкової продукції за програмою "Українська книга"</v>
          </cell>
        </row>
        <row r="421">
          <cell r="B421" t="str">
            <v>1701120</v>
          </cell>
          <cell r="C421" t="str">
            <v>Збирання, обробка та розповсюдження офіційної інформаційної продукції</v>
          </cell>
        </row>
        <row r="422">
          <cell r="B422" t="str">
            <v>1701130</v>
          </cell>
          <cell r="C422" t="str">
            <v>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v>
          </cell>
        </row>
        <row r="423">
          <cell r="B423" t="str">
            <v>1701150</v>
          </cell>
          <cell r="C423" t="str">
            <v>Трансляція телерадіопрограм, вироблених для державних потреб</v>
          </cell>
        </row>
        <row r="424">
          <cell r="B424" t="str">
            <v>1701160</v>
          </cell>
          <cell r="C424" t="str">
            <v>Здійснення контролю у сфері захисту суспільної моралі</v>
          </cell>
        </row>
        <row r="425">
          <cell r="B425" t="str">
            <v>1701170</v>
          </cell>
          <cell r="C425" t="str">
            <v>Інформаційне та організаційне забезпечення участі України у міжнародних форумах, конференціях, виставках та інших заходах</v>
          </cell>
        </row>
        <row r="426">
          <cell r="B426" t="str">
            <v>1701210</v>
          </cell>
          <cell r="C426" t="str">
            <v>Технічне переоснащення обласних державних телерадіокомпаній</v>
          </cell>
        </row>
        <row r="427">
          <cell r="B427" t="str">
            <v>1701220</v>
          </cell>
          <cell r="C427" t="str">
            <v>Державна адресна підтримка періодичних видань літературно-художнього напряму</v>
          </cell>
        </row>
        <row r="428">
          <cell r="B428" t="str">
            <v>1701230</v>
          </cell>
          <cell r="C428" t="str">
            <v>Фінансова підтримка державних музичних колективів</v>
          </cell>
        </row>
        <row r="429">
          <cell r="B429" t="str">
            <v>1701240</v>
          </cell>
          <cell r="C429" t="str">
            <v>Виконання заходів з питань європейської інтеграції в інформаційній сфері</v>
          </cell>
        </row>
        <row r="430">
          <cell r="B430" t="str">
            <v>1701250</v>
          </cell>
          <cell r="C430" t="str">
            <v>Забезпечення висвітлення Літніх Олімпійських та Паралімпійських Ігор 2008 року у м. Пекін (Китай)</v>
          </cell>
        </row>
        <row r="431">
          <cell r="B431" t="str">
            <v>1701260</v>
          </cell>
          <cell r="C431" t="str">
            <v>Здійснення заходів з підготовки і проведення Євро-2012 в інформаційній сфері</v>
          </cell>
        </row>
        <row r="432">
          <cell r="B432" t="str">
            <v>1701270</v>
          </cell>
          <cell r="C432"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433">
          <cell r="B433" t="str">
            <v>1701280</v>
          </cell>
          <cell r="C433" t="str">
            <v>Погашення заборгованості Національної телекомпанії  перед каналом "EuroNews"</v>
          </cell>
        </row>
        <row r="434">
          <cell r="B434" t="str">
            <v>1701290</v>
          </cell>
          <cell r="C434" t="str">
            <v>Створення та функціонування україномовної версії міжнародного каналу "EuroNews"</v>
          </cell>
        </row>
        <row r="435">
          <cell r="B435" t="str">
            <v>1701370</v>
          </cell>
          <cell r="C435" t="str">
            <v>Забезпечення підготовки та проведення  пісенного конкурсу "Євробачення - 2017"</v>
          </cell>
        </row>
        <row r="436">
          <cell r="B436" t="str">
            <v>1701380</v>
          </cell>
          <cell r="C436" t="str">
            <v>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v>
          </cell>
        </row>
        <row r="437">
          <cell r="B437" t="str">
            <v>1701390</v>
          </cell>
          <cell r="C437" t="str">
            <v>Здійснення заходів з питань європейської та євроатлантичної інтеграції в інформаційній сфері</v>
          </cell>
        </row>
        <row r="438">
          <cell r="B438" t="str">
            <v>1701810</v>
          </cell>
          <cell r="C438" t="str">
            <v>Створення міжнародних телерадіоцентрів</v>
          </cell>
        </row>
        <row r="439">
          <cell r="B439" t="str">
            <v>1800000</v>
          </cell>
          <cell r="C439" t="str">
            <v>Міністерство культури України</v>
          </cell>
        </row>
        <row r="440">
          <cell r="B440" t="str">
            <v>1801000</v>
          </cell>
          <cell r="C440" t="str">
            <v>Апарат Міністерства культури України</v>
          </cell>
        </row>
        <row r="441">
          <cell r="B441" t="str">
            <v>1801010</v>
          </cell>
          <cell r="C441" t="str">
            <v>Загальне керівництво та управління у сфері культури</v>
          </cell>
        </row>
        <row r="442">
          <cell r="B442" t="str">
            <v>1801020</v>
          </cell>
          <cell r="C442" t="str">
            <v>Прикладні розробки у сфері розвитку культури</v>
          </cell>
        </row>
        <row r="443">
          <cell r="B443" t="str">
            <v>1801030</v>
          </cell>
          <cell r="C44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v>
          </cell>
        </row>
        <row r="444">
          <cell r="B444" t="str">
            <v>1801040</v>
          </cell>
          <cell r="C444" t="str">
            <v>Надання загальної та спеціальної музичної освіти у загальноосвітніх спеціалізованих школах-інтернатах</v>
          </cell>
        </row>
        <row r="445">
          <cell r="B445" t="str">
            <v>1801050</v>
          </cell>
          <cell r="C445" t="str">
            <v>Підготовка кадрів для сфери культури і мистецтва вищими навчальними закладами І і ІІ рівнів акредитації</v>
          </cell>
        </row>
        <row r="446">
          <cell r="B446" t="str">
            <v>1801060</v>
          </cell>
          <cell r="C446" t="str">
            <v>Підготовка кадрів для сфери культури і мистецтва вищими навчальними закладами ІІІ і ІV рівнів акредитації</v>
          </cell>
        </row>
        <row r="447">
          <cell r="B447" t="str">
            <v>1801070</v>
          </cell>
          <cell r="C44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448">
          <cell r="B448" t="str">
            <v>1801080</v>
          </cell>
          <cell r="C448" t="str">
            <v>Методичне забезпечення діяльності навчальних закладів у галузі культури і мистецтва</v>
          </cell>
        </row>
        <row r="449">
          <cell r="B449" t="str">
            <v>1801090</v>
          </cell>
          <cell r="C449" t="str">
            <v>Підготовка кадрів акторської майстерності для національних мистецьких та творчих колективів</v>
          </cell>
        </row>
        <row r="450">
          <cell r="B450" t="str">
            <v>1801100</v>
          </cell>
          <cell r="C450" t="str">
            <v>Фінансова підтримка національних творчих спілок у сфері культури і мистецтва та заходи Всеукраїнського товариства "Просвіта"</v>
          </cell>
        </row>
        <row r="451">
          <cell r="B451" t="str">
            <v>1801110</v>
          </cell>
          <cell r="C451" t="str">
            <v>Фінансова підтримка національних театрів</v>
          </cell>
        </row>
        <row r="452">
          <cell r="B452" t="str">
            <v>1801120</v>
          </cell>
          <cell r="C45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53">
          <cell r="B453" t="str">
            <v>1801130</v>
          </cell>
          <cell r="C453" t="str">
            <v>Державна підтримка діячів культури і мистецтва</v>
          </cell>
        </row>
        <row r="454">
          <cell r="B454" t="str">
            <v>1801140</v>
          </cell>
          <cell r="C454" t="str">
            <v>Забезпечення функціонування Українського культурного фонду</v>
          </cell>
        </row>
        <row r="455">
          <cell r="B455" t="str">
            <v>1801150</v>
          </cell>
          <cell r="C455" t="str">
            <v>Поповнення експозицій музеїв та репертуарів театрів і концертних та циркових організацій</v>
          </cell>
        </row>
        <row r="456">
          <cell r="B456" t="str">
            <v>1801160</v>
          </cell>
          <cell r="C456" t="str">
            <v>Фінансова підтримка гастрольної діяльності вітчизняних виконавців</v>
          </cell>
        </row>
        <row r="457">
          <cell r="B457" t="str">
            <v>1801170</v>
          </cell>
          <cell r="C457" t="str">
            <v>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v>
          </cell>
        </row>
        <row r="458">
          <cell r="B458" t="str">
            <v>1801180</v>
          </cell>
          <cell r="C458" t="str">
            <v>Виробництво (створення) та розповсюдження фільмів патріотичного спрямування</v>
          </cell>
        </row>
        <row r="459">
          <cell r="B459" t="str">
            <v>1801190</v>
          </cell>
          <cell r="C459" t="str">
            <v>Забезпечення діяльності національних музеїв, національних і державних бібліотек та культурно-просвітницьких центрів</v>
          </cell>
        </row>
        <row r="460">
          <cell r="B460" t="str">
            <v>1801200</v>
          </cell>
          <cell r="C460" t="str">
            <v>Музейна справа та виставкова діяльність</v>
          </cell>
        </row>
        <row r="461">
          <cell r="B461" t="str">
            <v>1801210</v>
          </cell>
          <cell r="C461" t="str">
            <v>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v>
          </cell>
        </row>
        <row r="462">
          <cell r="B462" t="str">
            <v>1801220</v>
          </cell>
          <cell r="C462" t="str">
            <v>Підготовка кадрів Дитячою хореографічною школою при Національному заслуженому академічному ансамблі танцю України ім. Вірського</v>
          </cell>
        </row>
        <row r="463">
          <cell r="B463" t="str">
            <v>1801230</v>
          </cell>
          <cell r="C463" t="str">
            <v>Здійснення проектних робіт та будівництво Меморіалу українських героїв для увічнення пам'яті загиблих воїнів під час антитерористичної операції</v>
          </cell>
        </row>
        <row r="464">
          <cell r="B464" t="str">
            <v>1801240</v>
          </cell>
          <cell r="C464" t="str">
            <v>Здійснення культурно-інформаційної та культурно-просвітницької діяльності</v>
          </cell>
        </row>
        <row r="465">
          <cell r="B465" t="str">
            <v>1801250</v>
          </cell>
          <cell r="C465"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66">
          <cell r="B466" t="str">
            <v>1801260</v>
          </cell>
          <cell r="C466"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67">
          <cell r="B467" t="str">
            <v>1801270</v>
          </cell>
          <cell r="C467" t="str">
            <v>Заходи щодо встановлення культурних зв'язків з українською діаспорою</v>
          </cell>
        </row>
        <row r="468">
          <cell r="B468" t="str">
            <v>1801280</v>
          </cell>
          <cell r="C468" t="str">
            <v>Будівництво обієктів загальнодержавного значення у сфері культури</v>
          </cell>
        </row>
        <row r="469">
          <cell r="B469" t="str">
            <v>1801290</v>
          </cell>
          <cell r="C469" t="str">
            <v>Заходи Всеукраїнського товариства "Просвіта"</v>
          </cell>
        </row>
        <row r="470">
          <cell r="B470" t="str">
            <v>1801300</v>
          </cell>
          <cell r="C470" t="str">
            <v>Фінансова підтримка друкованих періодичних видань культурологічного напрямку, газет мовами національних меншин</v>
          </cell>
        </row>
        <row r="471">
          <cell r="B471" t="str">
            <v>1801310</v>
          </cell>
          <cell r="C471" t="str">
            <v>Забезпечення розвитку та застосування української мови</v>
          </cell>
        </row>
        <row r="472">
          <cell r="B472" t="str">
            <v>1801320</v>
          </cell>
          <cell r="C472" t="str">
            <v>Заходи з виявлення та підтримки творчо обдарованих дітей та молоді</v>
          </cell>
        </row>
        <row r="473">
          <cell r="B473" t="str">
            <v>1801330</v>
          </cell>
          <cell r="C473" t="str">
            <v>Підготовка кадрів для сфери культури і мистецтва Київським національним університетом культури і мистецтв</v>
          </cell>
        </row>
        <row r="474">
          <cell r="B474" t="str">
            <v>1801340</v>
          </cell>
          <cell r="C474" t="str">
            <v>Надання фінансової підтримки державному підприємству "Кримський дім"</v>
          </cell>
        </row>
        <row r="475">
          <cell r="B475" t="str">
            <v>1801350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1801360</v>
          </cell>
          <cell r="C476" t="str">
            <v>Реставрація та  ремонт будівель, фасадів та приміщень вищих навчальних закладів сфери культури і мистецтва в містах проведення Євро-2012</v>
          </cell>
        </row>
        <row r="477">
          <cell r="B477" t="str">
            <v>1801370</v>
          </cell>
          <cell r="C477"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78">
          <cell r="B478" t="str">
            <v>1801410</v>
          </cell>
          <cell r="C478" t="str">
            <v>Державні науково-технічні програми та наукові частини державних цільових програм у сфері розвитку туризму</v>
          </cell>
        </row>
        <row r="479">
          <cell r="B479" t="str">
            <v>1801420</v>
          </cell>
          <cell r="C47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80">
          <cell r="B480" t="str">
            <v>1801430</v>
          </cell>
          <cell r="C480" t="str">
            <v>Забезпечення діяльності Українського інституту національної пам'яті</v>
          </cell>
        </row>
        <row r="481">
          <cell r="B481" t="str">
            <v>1801440</v>
          </cell>
          <cell r="C48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82">
          <cell r="B482" t="str">
            <v>1801450</v>
          </cell>
          <cell r="C482" t="str">
            <v>Заходи з вшанування пам'яті</v>
          </cell>
        </row>
        <row r="483">
          <cell r="B483" t="str">
            <v>1801460</v>
          </cell>
          <cell r="C483" t="str">
            <v>Функціонування національних історико-меморіальних заповідників</v>
          </cell>
        </row>
        <row r="484">
          <cell r="B484" t="str">
            <v>1801470</v>
          </cell>
          <cell r="C484" t="str">
            <v>Функціонування національних меморіальних музеїв</v>
          </cell>
        </row>
        <row r="485">
          <cell r="B485" t="str">
            <v>1801480</v>
          </cell>
          <cell r="C485" t="str">
            <v>Надання фінансової підтримки державному підприємству "Кримський дім"</v>
          </cell>
        </row>
        <row r="486">
          <cell r="B486" t="str">
            <v>1801490</v>
          </cell>
          <cell r="C48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87">
          <cell r="B487" t="str">
            <v>1801500</v>
          </cell>
          <cell r="C487" t="str">
            <v>Розробка впровадження комплексної інформаційної системи Міністерства культури України</v>
          </cell>
        </row>
        <row r="488">
          <cell r="B488" t="str">
            <v>1801520</v>
          </cell>
          <cell r="C488" t="str">
            <v>Заходи Української Всесвітньої Координаційної Ради</v>
          </cell>
        </row>
        <row r="489">
          <cell r="B489" t="str">
            <v>1801550</v>
          </cell>
          <cell r="C489" t="str">
            <v>Заходи з реалізації Європейської хартії регіональних мов або мов меншин</v>
          </cell>
        </row>
        <row r="490">
          <cell r="B490" t="str">
            <v>1801560</v>
          </cell>
          <cell r="C490" t="str">
            <v>Забезпечення діяльності Українського інституту книги, випуск книжкової продукції за програмою "Українська книга"</v>
          </cell>
        </row>
        <row r="491">
          <cell r="B491" t="str">
            <v>1801570</v>
          </cell>
          <cell r="C491" t="str">
            <v>Забезпечення функціонування Українського культурного фонду</v>
          </cell>
        </row>
        <row r="492">
          <cell r="B492" t="str">
            <v>1801580</v>
          </cell>
          <cell r="C492" t="str">
            <v>Заходи, пов'язані із забезпеченням свободи совісті та релігії</v>
          </cell>
        </row>
        <row r="493">
          <cell r="B493" t="str">
            <v>1801590</v>
          </cell>
          <cell r="C493" t="str">
            <v>Заходи щодо зміцнення зв'язків закордонних українців з Україною та забезпечення міжнародної діяльності у сфері міжнаціональних відносин</v>
          </cell>
        </row>
        <row r="494">
          <cell r="B494" t="str">
            <v>1801810</v>
          </cell>
          <cell r="C494" t="str">
            <v>Спорудження Меморіалу жертв тоталітаризму на території Національного історико-меморіального заповідника іБиківнянські могилиі</v>
          </cell>
        </row>
        <row r="495">
          <cell r="B495" t="str">
            <v>1801820</v>
          </cell>
          <cell r="C495" t="str">
            <v>Комплексна реставрація і пристосування ансамблю Жовківського замку Державного історико-архітектурного заповідника у м. Жовкві</v>
          </cell>
        </row>
        <row r="496">
          <cell r="B496" t="str">
            <v>1801830</v>
          </cell>
          <cell r="C496" t="str">
            <v>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v>
          </cell>
        </row>
        <row r="497">
          <cell r="B497" t="str">
            <v>1801870</v>
          </cell>
          <cell r="C497" t="str">
            <v>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v>
          </cell>
        </row>
        <row r="498">
          <cell r="B498" t="str">
            <v>1801880</v>
          </cell>
          <cell r="C498" t="str">
            <v>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v>
          </cell>
        </row>
        <row r="499">
          <cell r="B499" t="str">
            <v>1802000</v>
          </cell>
          <cell r="C499" t="str">
            <v>Державна служба з питань національної культурної спадщини</v>
          </cell>
        </row>
        <row r="500">
          <cell r="B500" t="str">
            <v>1802040</v>
          </cell>
          <cell r="C500" t="str">
            <v>Заходи з охорони культурної спадщини, паспортизація, інвентаризація та реставрація пам'яток культурної спадщини</v>
          </cell>
        </row>
        <row r="501">
          <cell r="B501" t="str">
            <v>1803000</v>
          </cell>
          <cell r="C501" t="str">
            <v>Комітет з Національної премії України імені Тараса Шевченка</v>
          </cell>
        </row>
        <row r="502">
          <cell r="B502" t="str">
            <v>1804000</v>
          </cell>
          <cell r="C502" t="str">
            <v>Державна служба туризму і курортів</v>
          </cell>
        </row>
        <row r="503">
          <cell r="B503" t="str">
            <v>1804050</v>
          </cell>
          <cell r="C503" t="str">
            <v>Заходи у сфері туризму, пов'язані з підготовкою до Євро - 2012</v>
          </cell>
        </row>
        <row r="504">
          <cell r="B504" t="str">
            <v>1805000</v>
          </cell>
          <cell r="C504" t="str">
            <v>Державна служба контролю за переміщенням культурних цінностей через державний кордон України</v>
          </cell>
        </row>
        <row r="505">
          <cell r="B505" t="str">
            <v>1805020</v>
          </cell>
          <cell r="C505"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506">
          <cell r="B506" t="str">
            <v>1806000</v>
          </cell>
          <cell r="C506" t="str">
            <v>Державне агентство України з питань кіно</v>
          </cell>
        </row>
        <row r="507">
          <cell r="B507" t="str">
            <v>1806010</v>
          </cell>
          <cell r="C507" t="str">
            <v>Керівництво та управління у сфері кінематографії</v>
          </cell>
        </row>
        <row r="508">
          <cell r="B508" t="str">
            <v>1806020</v>
          </cell>
          <cell r="C508" t="str">
            <v>Створення та розповсюдження національних фільмів</v>
          </cell>
        </row>
        <row r="509">
          <cell r="B509" t="str">
            <v>1806030</v>
          </cell>
          <cell r="C509" t="str">
            <v>Державна підтримка кінематографії</v>
          </cell>
        </row>
        <row r="510">
          <cell r="B510" t="str">
            <v>1806040</v>
          </cell>
          <cell r="C510" t="str">
            <v>Здійснення концертно-мистецьких та культурологічних заходів у сфері кінематографії</v>
          </cell>
        </row>
        <row r="511">
          <cell r="B511" t="str">
            <v>1806050</v>
          </cell>
          <cell r="C511"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512">
          <cell r="B512" t="str">
            <v>1806060</v>
          </cell>
          <cell r="C512"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513">
          <cell r="B513" t="str">
            <v>1806070</v>
          </cell>
          <cell r="C513" t="str">
            <v>Премії за видатні досягнення у галузі кінематографії</v>
          </cell>
        </row>
        <row r="514">
          <cell r="B514" t="str">
            <v>1806800</v>
          </cell>
          <cell r="C514" t="str">
            <v>Реконструкція та технічне переоснащення Будинку кіно Національної спілки кінематографістів України</v>
          </cell>
        </row>
        <row r="515">
          <cell r="B515" t="str">
            <v>1807000</v>
          </cell>
          <cell r="C515" t="str">
            <v>Державний комітет України у справах національностей та релігій</v>
          </cell>
        </row>
        <row r="516">
          <cell r="B516" t="str">
            <v>1807010</v>
          </cell>
          <cell r="C516" t="str">
            <v>Керівництво та управління у сфері національностей та релігій</v>
          </cell>
        </row>
        <row r="517">
          <cell r="B517" t="str">
            <v>1808000</v>
          </cell>
          <cell r="C517" t="str">
            <v>Національна академія мистецтв України</v>
          </cell>
        </row>
        <row r="518">
          <cell r="B518" t="str">
            <v>1808020</v>
          </cell>
          <cell r="C518" t="str">
            <v>Наукова і організаційна діяльність президії Національної академії мистецтв України</v>
          </cell>
        </row>
        <row r="519">
          <cell r="B519" t="str">
            <v>1808030</v>
          </cell>
          <cell r="C519" t="str">
            <v>Фундаментальні дослідження та підготовка наукових кадрів у сфері мистецтвознавства</v>
          </cell>
        </row>
        <row r="520">
          <cell r="B520" t="str">
            <v>1809000</v>
          </cell>
          <cell r="C520" t="str">
            <v>Український інститут національної пам'яті</v>
          </cell>
        </row>
        <row r="521">
          <cell r="B521" t="str">
            <v>1809010</v>
          </cell>
          <cell r="C521" t="str">
            <v>Керівництво та управління у сфері відновлення та збереження національної паміяті</v>
          </cell>
        </row>
        <row r="522">
          <cell r="B522" t="str">
            <v>1809020</v>
          </cell>
          <cell r="C522" t="str">
            <v>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v>
          </cell>
        </row>
        <row r="523">
          <cell r="B523" t="str">
            <v>1810000</v>
          </cell>
          <cell r="C523" t="str">
            <v>Міністерство культури України (загальнодержавні витрати)</v>
          </cell>
        </row>
        <row r="524">
          <cell r="B524" t="str">
            <v>1811000</v>
          </cell>
          <cell r="C524" t="str">
            <v>Міністерство культури України (загальнодержавні витрати)</v>
          </cell>
        </row>
        <row r="525">
          <cell r="B525" t="str">
            <v>1811020</v>
          </cell>
          <cell r="C525"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526">
          <cell r="B526" t="str">
            <v>1811070</v>
          </cell>
          <cell r="C526"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527">
          <cell r="B527" t="str">
            <v>1811080</v>
          </cell>
          <cell r="C527"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528">
          <cell r="B528" t="str">
            <v>1811090</v>
          </cell>
          <cell r="C528"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529">
          <cell r="B529" t="str">
            <v>1811100</v>
          </cell>
          <cell r="C529"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530">
          <cell r="B530" t="str">
            <v>1811110</v>
          </cell>
          <cell r="C530"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531">
          <cell r="B531" t="str">
            <v>1811120</v>
          </cell>
          <cell r="C531"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532">
          <cell r="B532" t="str">
            <v>1811130</v>
          </cell>
          <cell r="C532"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533">
          <cell r="B533" t="str">
            <v>1811140</v>
          </cell>
          <cell r="C533" t="str">
            <v>Субвенція з державного бюджету місцевим бюджетам на проведення заходів з відзначення 200-річчя від дня народження Тараса Шевченка</v>
          </cell>
        </row>
        <row r="534">
          <cell r="B534" t="str">
            <v>1900000</v>
          </cell>
          <cell r="C534" t="str">
            <v>Державне агентство лісових ресурсів України</v>
          </cell>
        </row>
        <row r="535">
          <cell r="B535" t="str">
            <v>1901000</v>
          </cell>
          <cell r="C535" t="str">
            <v>Апарат Державного агентства лісових ресурсів України</v>
          </cell>
        </row>
        <row r="536">
          <cell r="B536" t="str">
            <v>1901050</v>
          </cell>
          <cell r="C536" t="str">
            <v>Підготовка кадрів для лісового господарства вищими навчальними закладами І і ІІ рівнів акредитації</v>
          </cell>
        </row>
        <row r="537">
          <cell r="B537" t="str">
            <v>1901070</v>
          </cell>
          <cell r="C537" t="str">
            <v>Розвиток комплексної системи електронного документообігу та створення інформаційно-аналітичної системи обліку лісових ресурсів</v>
          </cell>
        </row>
        <row r="538">
          <cell r="B538" t="str">
            <v>2100000</v>
          </cell>
          <cell r="C538" t="str">
            <v>Міністерство оборони України</v>
          </cell>
        </row>
        <row r="539">
          <cell r="B539" t="str">
            <v>2101000</v>
          </cell>
          <cell r="C539" t="str">
            <v>Апарат Міністерства оборони України</v>
          </cell>
        </row>
        <row r="540">
          <cell r="B540" t="str">
            <v>2101010</v>
          </cell>
          <cell r="C540" t="str">
            <v>Керівництво та військове управління Збройними Силами України</v>
          </cell>
        </row>
        <row r="541">
          <cell r="B541" t="str">
            <v>2101020</v>
          </cell>
          <cell r="C541" t="str">
            <v>Забезпечення діяльності Збройних Сил України та підготовка військ</v>
          </cell>
        </row>
        <row r="542">
          <cell r="B542" t="str">
            <v>2101070</v>
          </cell>
          <cell r="C542" t="str">
            <v>Забезпечення Збройних Сил України зв'язком, створення та розвиток командних пунктів та автоматизованих систем управління</v>
          </cell>
        </row>
        <row r="543">
          <cell r="B543" t="str">
            <v>2101080</v>
          </cell>
          <cell r="C543"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544">
          <cell r="B544" t="str">
            <v>2101100</v>
          </cell>
          <cell r="C544" t="str">
            <v>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v>
          </cell>
        </row>
        <row r="545">
          <cell r="B545" t="str">
            <v>2101110</v>
          </cell>
          <cell r="C545" t="str">
            <v>Проведення мобілізаційної роботи і призову до Збройних Сил України та інших військових формувань</v>
          </cell>
        </row>
        <row r="546">
          <cell r="B546" t="str">
            <v>2101130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2101140</v>
          </cell>
          <cell r="C547" t="str">
            <v>Реформування та розвиток Збройних Сил України</v>
          </cell>
        </row>
        <row r="548">
          <cell r="B548" t="str">
            <v>2101150</v>
          </cell>
          <cell r="C548" t="str">
            <v>Розвиток, закупівля, модернізація та ремонт озброєння, військової техніки, засобів та обладнання</v>
          </cell>
        </row>
        <row r="549">
          <cell r="B549" t="str">
            <v>2101160</v>
          </cell>
          <cell r="C549" t="str">
            <v>Прикладні дослідження у сфері військової оборони держави</v>
          </cell>
        </row>
        <row r="550">
          <cell r="B550" t="str">
            <v>2101170</v>
          </cell>
          <cell r="C550" t="str">
            <v>Відновлення боєздатності, утримання, експлуатація, ремонт озброєння та військової техніки</v>
          </cell>
        </row>
        <row r="551">
          <cell r="B551" t="str">
            <v>2101180</v>
          </cell>
          <cell r="C551" t="str">
            <v>Будівництво та капітальний ремонт військової інфраструктури</v>
          </cell>
        </row>
        <row r="552">
          <cell r="B552" t="str">
            <v>2101190</v>
          </cell>
          <cell r="C552" t="str">
            <v>Будівництво (придбання) житла для військовослужбовців Збройних Сил України</v>
          </cell>
        </row>
        <row r="553">
          <cell r="B553" t="str">
            <v>2101200</v>
          </cell>
          <cell r="C553" t="str">
            <v>Забезпечення живучості та вибухопожежобезпеки арсеналів, баз і складів озброєння ракет і боєприпасів Збройних Сил України</v>
          </cell>
        </row>
        <row r="554">
          <cell r="B554" t="str">
            <v>2101210</v>
          </cell>
          <cell r="C554" t="str">
            <v>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v>
          </cell>
        </row>
        <row r="555">
          <cell r="B555" t="str">
            <v>2101230</v>
          </cell>
          <cell r="C555" t="str">
            <v>Забезпечення участі у міжнародних миротворчих операціях</v>
          </cell>
        </row>
        <row r="556">
          <cell r="B556" t="str">
            <v>2101240</v>
          </cell>
          <cell r="C556" t="str">
            <v>Забезпечення виконання міжнародних угод у військовій сфері</v>
          </cell>
        </row>
        <row r="557">
          <cell r="B557" t="str">
            <v>2101260</v>
          </cell>
          <cell r="C557" t="str">
            <v>Створення, закупівля і модернізація озброєння та військової техніки за державним оборонним замовленням Міністерства оборони</v>
          </cell>
        </row>
        <row r="558">
          <cell r="B558" t="str">
            <v>2101270</v>
          </cell>
          <cell r="C558" t="str">
            <v>Підготовка курсантів льотних спеціалізацій для Збройних Сил України Харківським аероклубом Товариства сприяння обороні України</v>
          </cell>
        </row>
        <row r="559">
          <cell r="B559" t="str">
            <v>2101330</v>
          </cell>
          <cell r="C559"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60">
          <cell r="B560" t="str">
            <v>2101340</v>
          </cell>
          <cell r="C560" t="str">
            <v>Захист важливих державних об'єктів</v>
          </cell>
        </row>
        <row r="561">
          <cell r="B561" t="str">
            <v>2101350</v>
          </cell>
          <cell r="C561" t="str">
            <v>Соціальна та професійна адаптація військовослужбовців, що звільняються в запас або відставку</v>
          </cell>
        </row>
        <row r="562">
          <cell r="B562" t="str">
            <v>2101410</v>
          </cell>
          <cell r="C562"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63">
          <cell r="B563" t="str">
            <v>2101420</v>
          </cell>
          <cell r="C563" t="str">
            <v>Заходи, пов'язані із переходом на військову службу за контрактом</v>
          </cell>
        </row>
        <row r="564">
          <cell r="B564" t="str">
            <v>2101430</v>
          </cell>
          <cell r="C564" t="str">
            <v>Забезпечення речовим майном військовослужбовців та задоволення інших невідкладних потреб Збройних Сил України</v>
          </cell>
        </row>
        <row r="565">
          <cell r="B565" t="str">
            <v>2101440</v>
          </cell>
          <cell r="C565" t="str">
            <v>Забезпечення житлом військовослужбовців Збройних Сил України</v>
          </cell>
        </row>
        <row r="566">
          <cell r="B566" t="str">
            <v>2101450</v>
          </cell>
          <cell r="C566" t="str">
            <v>Видатки для Міністерства оборони України на реалізацію заходів щодо підвищення обороноздатності і безпеки держави</v>
          </cell>
        </row>
        <row r="567">
          <cell r="B567" t="str">
            <v>2101500</v>
          </cell>
          <cell r="C567" t="str">
            <v>Видатки із Стабілізаційного фонду за напрямом оборони та придбання пожежної техніки</v>
          </cell>
        </row>
        <row r="568">
          <cell r="B568" t="str">
            <v>2102000</v>
          </cell>
          <cell r="C568" t="str">
            <v>Головне управління розвідки Міністерства оборони України</v>
          </cell>
        </row>
        <row r="569">
          <cell r="B569" t="str">
            <v>2105000</v>
          </cell>
          <cell r="C569" t="str">
            <v>Адміністрація Державної спеціальної служби транспорту України</v>
          </cell>
        </row>
        <row r="570">
          <cell r="B570" t="str">
            <v>2105010</v>
          </cell>
          <cell r="C570" t="str">
            <v>Забезпечення діяльності Державної спеціальної служби транспорту</v>
          </cell>
        </row>
        <row r="571">
          <cell r="B571" t="str">
            <v>2110000</v>
          </cell>
          <cell r="C571" t="str">
            <v>Міністерство оборони України (загальнодержавні витрати)</v>
          </cell>
        </row>
        <row r="572">
          <cell r="B572" t="str">
            <v>2111000</v>
          </cell>
          <cell r="C572" t="str">
            <v>Міністерство оборони України (загальнодержавні витрати)</v>
          </cell>
        </row>
        <row r="573">
          <cell r="B573" t="str">
            <v>2111040</v>
          </cell>
          <cell r="C573"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74">
          <cell r="B574" t="str">
            <v>2200000</v>
          </cell>
          <cell r="C574" t="str">
            <v>Міністерство освіти і науки України</v>
          </cell>
        </row>
        <row r="575">
          <cell r="B575" t="str">
            <v>2201000</v>
          </cell>
          <cell r="C575" t="str">
            <v>Апарат Міністерства освіти і науки України</v>
          </cell>
        </row>
        <row r="576">
          <cell r="B576" t="str">
            <v>2201010</v>
          </cell>
          <cell r="C576" t="str">
            <v>Загальне керівництво та управління у сфері освіти і науки</v>
          </cell>
        </row>
        <row r="577">
          <cell r="B577" t="str">
            <v>2201020</v>
          </cell>
          <cell r="C577" t="str">
            <v>Забезпечення організації роботи Національного агентства із забезпечення якості вищої освіти</v>
          </cell>
        </row>
        <row r="578">
          <cell r="B578" t="str">
            <v>2201030</v>
          </cell>
          <cell r="C578" t="str">
            <v>Підготовка кадрів у професійно-технічних навчальних закладах за професіями загальнодержавного значення</v>
          </cell>
        </row>
        <row r="579">
          <cell r="B579" t="str">
            <v>2201040</v>
          </cell>
          <cell r="C579"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v>
          </cell>
        </row>
        <row r="580">
          <cell r="B580" t="str">
            <v>2201050</v>
          </cell>
          <cell r="C580"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81">
          <cell r="B581" t="str">
            <v>2201060</v>
          </cell>
          <cell r="C581" t="str">
            <v>Наукові та науково-технічні розробки за державними цільовими програмами і державними замовленнями</v>
          </cell>
        </row>
        <row r="582">
          <cell r="B582" t="str">
            <v>2201070</v>
          </cell>
          <cell r="C582" t="str">
            <v>Виконання міжнародних наукових та науково-технічних програм та проектів вищими навчальними закладами та науковими установами</v>
          </cell>
        </row>
        <row r="583">
          <cell r="B583" t="str">
            <v>2201080</v>
          </cell>
          <cell r="C583" t="str">
            <v>Державні премії, стипендії та гранти в галузі освіти, науки і техніки, стипендії переможцям міжнародних конкурсів</v>
          </cell>
        </row>
        <row r="584">
          <cell r="B584" t="str">
            <v>2201090</v>
          </cell>
          <cell r="C584" t="str">
            <v>Фінансова підтримка наукових об'єктів, що становлять національне надбання</v>
          </cell>
        </row>
        <row r="585">
          <cell r="B585" t="str">
            <v>2201100</v>
          </cell>
          <cell r="C585"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v>
          </cell>
        </row>
        <row r="586">
          <cell r="B586" t="str">
            <v>2201110</v>
          </cell>
          <cell r="C586" t="str">
            <v>Надання освіти у загальноосвітніх школах соціальної реабілітації</v>
          </cell>
        </row>
        <row r="587">
          <cell r="B587" t="str">
            <v>2201120</v>
          </cell>
          <cell r="C587"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88">
          <cell r="B588" t="str">
            <v>2201130</v>
          </cell>
          <cell r="C588" t="str">
            <v>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v>
          </cell>
        </row>
        <row r="589">
          <cell r="B589" t="str">
            <v>2201140</v>
          </cell>
          <cell r="C589" t="str">
            <v>Підготовка робітничих кадрів у професійно-технічних навчальних закладах соціальної реабілітації та адаптації</v>
          </cell>
        </row>
        <row r="590">
          <cell r="B590" t="str">
            <v>2201150</v>
          </cell>
          <cell r="C590" t="str">
            <v>Підготовка кадрів вищими навчальними закладами І і ІІ рівнів акредитації та забезпечення діяльності їх баз практики</v>
          </cell>
        </row>
        <row r="591">
          <cell r="B591" t="str">
            <v>2201160</v>
          </cell>
          <cell r="C591" t="str">
            <v>Підготовка кадрів вищими навчальними закладами ІІІ і ІV рівнів акредитації та забезпечення діяльності їх баз практики</v>
          </cell>
        </row>
        <row r="592">
          <cell r="B592" t="str">
            <v>2201170</v>
          </cell>
          <cell r="C592" t="str">
            <v>Здійснення методичного та матеріально-технічного забезпечення діяльності навчальних закладів</v>
          </cell>
        </row>
        <row r="593">
          <cell r="B593" t="str">
            <v>2201180</v>
          </cell>
          <cell r="C593" t="str">
            <v>Проведення всеукраїнських та міжнародних олімпіад у сфері освіти, всеукраїнського конкурсу "Учитель року"</v>
          </cell>
        </row>
        <row r="594">
          <cell r="B594" t="str">
            <v>2201190</v>
          </cell>
          <cell r="C594" t="str">
            <v>Виплата академічних стипендій студентам (курсантам) вищих навчальних закладів</v>
          </cell>
        </row>
        <row r="595">
          <cell r="B595" t="str">
            <v>2201200</v>
          </cell>
          <cell r="C595"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96">
          <cell r="B596" t="str">
            <v>2201210</v>
          </cell>
          <cell r="C596" t="str">
            <v>Надання пільгових довгострокових кредитів для здобуття вищої освіти</v>
          </cell>
        </row>
        <row r="597">
          <cell r="B597" t="str">
            <v>2201220</v>
          </cell>
          <cell r="C597"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98">
          <cell r="B598" t="str">
            <v>2201230</v>
          </cell>
          <cell r="C598"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99">
          <cell r="B599" t="str">
            <v>2201240</v>
          </cell>
          <cell r="C599" t="str">
            <v>Методичне забезпечення діяльності навчальних закладів</v>
          </cell>
        </row>
        <row r="600">
          <cell r="B600" t="str">
            <v>2201250</v>
          </cell>
          <cell r="C600" t="str">
            <v>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v>
          </cell>
        </row>
        <row r="601">
          <cell r="B601" t="str">
            <v>2201270</v>
          </cell>
          <cell r="C601" t="str">
            <v>Функціонування музеїв</v>
          </cell>
        </row>
        <row r="602">
          <cell r="B602" t="str">
            <v>2201280</v>
          </cell>
          <cell r="C602" t="str">
            <v>Підготовка кадрів Київським національним університетом імені Тараса Шевченка</v>
          </cell>
        </row>
        <row r="603">
          <cell r="B603" t="str">
            <v>2201290</v>
          </cell>
          <cell r="C603" t="str">
            <v>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v>
          </cell>
        </row>
        <row r="604">
          <cell r="B604" t="str">
            <v>2201300</v>
          </cell>
          <cell r="C604" t="str">
            <v>Виплата соціальних стипендій студентам (курсантам) вищих навчальних закладів</v>
          </cell>
        </row>
        <row r="605">
          <cell r="B605" t="str">
            <v>2201310</v>
          </cell>
          <cell r="C605" t="str">
            <v>Фізична і спортивна підготовка учнівської та студентської молоді</v>
          </cell>
        </row>
        <row r="606">
          <cell r="B606" t="str">
            <v>2201320</v>
          </cell>
          <cell r="C606" t="str">
            <v>Підвищення кваліфікації керівних працівників і спеціалістів харчової і переробної промисловості</v>
          </cell>
        </row>
        <row r="607">
          <cell r="B607" t="str">
            <v>2201330</v>
          </cell>
          <cell r="C607" t="str">
            <v>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v>
          </cell>
        </row>
        <row r="608">
          <cell r="B608" t="str">
            <v>2201340</v>
          </cell>
          <cell r="C608" t="str">
            <v>Фінансова підтримка розвитку інфраструктури у сфері наукової діяльності</v>
          </cell>
        </row>
        <row r="609">
          <cell r="B609" t="str">
            <v>2201350</v>
          </cell>
          <cell r="C609" t="str">
            <v>Дослідження, прикладні наукові і науково-технічні розробки, виконання робіт за державними цільовими програмами та державним замовленням</v>
          </cell>
        </row>
        <row r="610">
          <cell r="B610" t="str">
            <v>2201360</v>
          </cell>
          <cell r="C610" t="str">
            <v>Заходи з реалізації Європейської хартії регіональних мов або мов меншин, фінансова підтримка пропаганди української освіти за кордоном</v>
          </cell>
        </row>
        <row r="611">
          <cell r="B611" t="str">
            <v>2201370</v>
          </cell>
          <cell r="C611" t="str">
            <v>Підготовка фахівців Національним університетом "Юридична академія України  імені Ярослава Мудрого"</v>
          </cell>
        </row>
        <row r="612">
          <cell r="B612" t="str">
            <v>2201380</v>
          </cell>
          <cell r="C612" t="str">
            <v>Виконання зобов'язань України у сфері освіти та міжнародного науково-технічного співробітництва</v>
          </cell>
        </row>
        <row r="613">
          <cell r="B613" t="str">
            <v>2201390</v>
          </cell>
          <cell r="C613" t="str">
            <v>Будівництво, реконструкція та ремонт гуртожитків для учнів професійно-технічних та студентів вищих навчальних закладів</v>
          </cell>
        </row>
        <row r="614">
          <cell r="B614" t="str">
            <v>2201400</v>
          </cell>
          <cell r="C614" t="str">
            <v>Державні премії, стипендії та гранти в галузі науки і техніки</v>
          </cell>
        </row>
        <row r="615">
          <cell r="B615" t="str">
            <v>2201410</v>
          </cell>
          <cell r="C615" t="str">
            <v>Дослідження на антарктичній станції "Академік Вернадський"</v>
          </cell>
        </row>
        <row r="616">
          <cell r="B616" t="str">
            <v>2201420</v>
          </cell>
          <cell r="C616"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617">
          <cell r="B617" t="str">
            <v>2201430</v>
          </cell>
          <cell r="C617" t="str">
            <v>Підготовка кадрів Національним технічним університетом "Київський політехнічний інститут"</v>
          </cell>
        </row>
        <row r="618">
          <cell r="B618" t="str">
            <v>2201440</v>
          </cell>
          <cell r="C618" t="str">
            <v>Забезпечення діяльності Національного центру "Мала академія наук України"</v>
          </cell>
        </row>
        <row r="619">
          <cell r="B619" t="str">
            <v>2201450</v>
          </cell>
          <cell r="C619"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20">
          <cell r="B620" t="str">
            <v>2201460</v>
          </cell>
          <cell r="C620" t="str">
            <v>Надання кредитів на будівництво (придбання) житла для науково-педагогічних та педагогічних працівників</v>
          </cell>
        </row>
        <row r="621">
          <cell r="B621" t="str">
            <v>2201470</v>
          </cell>
          <cell r="C621"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622">
          <cell r="B622" t="str">
            <v>2201480</v>
          </cell>
          <cell r="C622"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623">
          <cell r="B623" t="str">
            <v>2201490</v>
          </cell>
          <cell r="C623"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624">
          <cell r="B624" t="str">
            <v>2201500</v>
          </cell>
          <cell r="C624" t="str">
            <v>Підготовка кадрів Національним авіаційним університетом</v>
          </cell>
        </row>
        <row r="625">
          <cell r="B625" t="str">
            <v>2201510</v>
          </cell>
          <cell r="C625" t="str">
            <v>Державна атестація наукових і науково-педагогічних кадрів вищої кваліфікації, ліцензування, атестація та акредитація навчальних закладів</v>
          </cell>
        </row>
        <row r="626">
          <cell r="B626" t="str">
            <v>2201520</v>
          </cell>
          <cell r="C626" t="str">
            <v>Фінансова підтримка пропаганди України за кордоном</v>
          </cell>
        </row>
        <row r="627">
          <cell r="B627" t="str">
            <v>2201530</v>
          </cell>
          <cell r="C627" t="str">
            <v>Підготовка кадрів для гуманітарної сфери Національним університетом "Острозька академія"</v>
          </cell>
        </row>
        <row r="628">
          <cell r="B628" t="str">
            <v>2201540</v>
          </cell>
          <cell r="C628" t="str">
            <v>Придбання шкільних автобусів для перевезення дітей, що проживають у сільській місцевості</v>
          </cell>
        </row>
        <row r="629">
          <cell r="B629" t="str">
            <v>2201550</v>
          </cell>
          <cell r="C629" t="str">
            <v>Забезпечення підготовки та перепідготовки у вищих навчальних закладах спеціалістів, залучених для проведення Євро - 2012</v>
          </cell>
        </row>
        <row r="630">
          <cell r="B630" t="str">
            <v>2201560</v>
          </cell>
          <cell r="C630" t="str">
            <v>Фундаментальні дослідження у сфері державного управління</v>
          </cell>
        </row>
        <row r="631">
          <cell r="B631" t="str">
            <v>2201570</v>
          </cell>
          <cell r="C631" t="str">
            <v>Виконання зобовіязань України у Рамковій програмі Європейського Союзу з наукових досліджень та інновацій "Горизонт 2020"</v>
          </cell>
        </row>
        <row r="632">
          <cell r="B632" t="str">
            <v>2201580</v>
          </cell>
          <cell r="C632" t="str">
            <v>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v>
          </cell>
        </row>
        <row r="633">
          <cell r="B633" t="str">
            <v>2201590</v>
          </cell>
          <cell r="C633" t="str">
            <v>Наукове забезпечення робіт щодо ліквідації наслідків Чорнобильської катастрофи</v>
          </cell>
        </row>
        <row r="634">
          <cell r="B634" t="str">
            <v>2201600</v>
          </cell>
          <cell r="C634" t="str">
            <v>Заходи щодо модернізації системи загальної середньої освіти</v>
          </cell>
        </row>
        <row r="635">
          <cell r="B635" t="str">
            <v>2201610</v>
          </cell>
          <cell r="C635" t="str">
            <v>Вища освіта, енергоефективність та сталий розвиток</v>
          </cell>
        </row>
        <row r="636">
          <cell r="B636" t="str">
            <v>2201810</v>
          </cell>
          <cell r="C636" t="str">
            <v>Проведення реставраційних робіт Староакадемічного корпусу Національного університету "Києво-Могилянська академія"</v>
          </cell>
        </row>
        <row r="637">
          <cell r="B637" t="str">
            <v>2201820</v>
          </cell>
          <cell r="C637" t="str">
            <v>Будівництво, ремонт та реконструкція закладів і об'єктів Міністерства освіти і науки України</v>
          </cell>
        </row>
        <row r="638">
          <cell r="B638" t="str">
            <v>2201830</v>
          </cell>
          <cell r="C638" t="str">
            <v>Виконання робіт із будівництва об'єктів Національного медичного університету ім. О.О. Богомольця</v>
          </cell>
        </row>
        <row r="639">
          <cell r="B639" t="str">
            <v>2201840</v>
          </cell>
          <cell r="C639" t="str">
            <v>Реставрація головного корпусу Львівського національного університету імені Івана Франка</v>
          </cell>
        </row>
        <row r="640">
          <cell r="B640" t="str">
            <v>2201850</v>
          </cell>
          <cell r="C640" t="str">
            <v>Будівництво Міжнародного центру зустрічі студентської молоді України та Республіки Польща</v>
          </cell>
        </row>
        <row r="641">
          <cell r="B641" t="str">
            <v>2201860</v>
          </cell>
          <cell r="C641" t="str">
            <v>Добудова до навчального корпусу НТУ "Київський політехнічний інститут" для розміщення Українсько-Японського центру</v>
          </cell>
        </row>
        <row r="642">
          <cell r="B642" t="str">
            <v>2201870</v>
          </cell>
          <cell r="C642" t="str">
            <v>Перепрофілювання незавершеного будівництва будинку культури в м. Острог під навчальний корпус Національного університету іОстрозька академіяі</v>
          </cell>
        </row>
        <row r="643">
          <cell r="B643" t="str">
            <v>2201890</v>
          </cell>
          <cell r="C643" t="str">
            <v>Завершення будівництва учбового корпусу Шосткинського інституту Сумського державного університету</v>
          </cell>
        </row>
        <row r="644">
          <cell r="B644" t="str">
            <v>2202000</v>
          </cell>
          <cell r="C644" t="str">
            <v>Національна академія наук України</v>
          </cell>
        </row>
        <row r="645">
          <cell r="B645" t="str">
            <v>2202020</v>
          </cell>
          <cell r="C645" t="str">
            <v>Наукова і організаційна діяльність президії Національної академії наук України</v>
          </cell>
        </row>
        <row r="646">
          <cell r="B646" t="str">
            <v>2202030</v>
          </cell>
          <cell r="C646"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647">
          <cell r="B647" t="str">
            <v>2202040</v>
          </cell>
          <cell r="C647" t="str">
            <v>Заходи щодо оптимізації системи національних галузевих академій наук</v>
          </cell>
        </row>
        <row r="648">
          <cell r="B648" t="str">
            <v>2202060</v>
          </cell>
          <cell r="C648"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649">
          <cell r="B649" t="str">
            <v>2202080</v>
          </cell>
          <cell r="C649" t="str">
            <v>Здійснення заходів щодо підтримки науково-дослідних господарств</v>
          </cell>
        </row>
        <row r="650">
          <cell r="B650" t="str">
            <v>2202090</v>
          </cell>
          <cell r="C650"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651">
          <cell r="B651" t="str">
            <v>2202100</v>
          </cell>
          <cell r="C651" t="str">
            <v>Збереження природно-заповідного фонду в біосферному заповіднику "Асканія-Нова"</v>
          </cell>
        </row>
        <row r="652">
          <cell r="B652" t="str">
            <v>2202140</v>
          </cell>
          <cell r="C652"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653">
          <cell r="B653" t="str">
            <v>2202180</v>
          </cell>
          <cell r="C653" t="str">
            <v>Підготовка кадрів з пріоритетних напрямів науки вищими навчальними закладами ІІІ і ІV рівнів акредитації</v>
          </cell>
        </row>
        <row r="654">
          <cell r="B654" t="str">
            <v>2203000</v>
          </cell>
          <cell r="C654" t="str">
            <v>Державна служба якості освіти</v>
          </cell>
        </row>
        <row r="655">
          <cell r="B655" t="str">
            <v>2203010</v>
          </cell>
          <cell r="C655" t="str">
            <v>Керівництво та управління у сфері забезпечення якості освіти</v>
          </cell>
        </row>
        <row r="656">
          <cell r="B656" t="str">
            <v>2204000</v>
          </cell>
          <cell r="C656" t="str">
            <v>Національна академія педагогічних наук України</v>
          </cell>
        </row>
        <row r="657">
          <cell r="B657" t="str">
            <v>2204020</v>
          </cell>
          <cell r="C657" t="str">
            <v>Наукова і організаційна діяльність президії Національної академії педагогічних наук України</v>
          </cell>
        </row>
        <row r="658">
          <cell r="B658" t="str">
            <v>2204030</v>
          </cell>
          <cell r="C658"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659">
          <cell r="B659" t="str">
            <v>2204040</v>
          </cell>
          <cell r="C659" t="str">
            <v>Підготовка кадрів для сфери спорту вищими навчальними закладами ІІІ і ІV рівнів акредитації</v>
          </cell>
        </row>
        <row r="660">
          <cell r="B660" t="str">
            <v>2204050</v>
          </cell>
          <cell r="C660" t="str">
            <v>Підвищення кваліфікації працівників державних органів, установ і організацій у справах сім'ї, молоді та спорту</v>
          </cell>
        </row>
        <row r="661">
          <cell r="B661" t="str">
            <v>2204060</v>
          </cell>
          <cell r="C661" t="str">
            <v>Підвищення кваліфікації керівних кадрів і спеціалістів у сфері освіти закладами післядипломної освіти ІІІ і ІV рівнів акредитації</v>
          </cell>
        </row>
        <row r="662">
          <cell r="B662" t="str">
            <v>2204080</v>
          </cell>
          <cell r="C66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3">
          <cell r="B663" t="str">
            <v>2204090</v>
          </cell>
          <cell r="C663" t="str">
            <v>Фінансова підтримка Спортивного комітету України</v>
          </cell>
        </row>
        <row r="664">
          <cell r="B664" t="str">
            <v>2204130</v>
          </cell>
          <cell r="C664" t="str">
            <v>Фінансова підтримка паралімпійського руху в Україні</v>
          </cell>
        </row>
        <row r="665">
          <cell r="B665" t="str">
            <v>2204140</v>
          </cell>
          <cell r="C665"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666">
          <cell r="B666" t="str">
            <v>2204150</v>
          </cell>
          <cell r="C666" t="str">
            <v>Надання державних пільгових довгострокових кредитів на підготовку кадрів для сфери спорту вищими навчальними закладами</v>
          </cell>
        </row>
        <row r="667">
          <cell r="B667" t="str">
            <v>2204160</v>
          </cell>
          <cell r="C667" t="str">
            <v>Фінансова підтримка програм і заходів аерокосмічного профілю серед дітей та молоді</v>
          </cell>
        </row>
        <row r="668">
          <cell r="B668" t="str">
            <v>2204170</v>
          </cell>
          <cell r="C668"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669">
          <cell r="B669" t="str">
            <v>2204180</v>
          </cell>
          <cell r="C669" t="str">
            <v>Прикладні розробки у сфері сім'ї та молоді, розвитку спорту та методики підготовки спортсменів</v>
          </cell>
        </row>
        <row r="670">
          <cell r="B670" t="str">
            <v>2204190</v>
          </cell>
          <cell r="C670" t="str">
            <v>Здійснення державними органами централізованих заходів по організації відпочинку та оздоровлення дітей</v>
          </cell>
        </row>
        <row r="671">
          <cell r="B671" t="str">
            <v>2204200</v>
          </cell>
          <cell r="C671" t="str">
            <v>Пільговий проїзд дітей віком від 6 до 14 років у залізничному транспорті</v>
          </cell>
        </row>
        <row r="672">
          <cell r="B672" t="str">
            <v>2204210</v>
          </cell>
          <cell r="C672" t="str">
            <v>Державна підтримка дитячих громадських організацій на виконання загальнодержавних програм і заходів стосовно дітей</v>
          </cell>
        </row>
        <row r="673">
          <cell r="B673" t="str">
            <v>2204220</v>
          </cell>
          <cell r="C673" t="str">
            <v>Розвиток фізичної культури, спорту вищих досягнень та резервного спорту</v>
          </cell>
        </row>
        <row r="674">
          <cell r="B674" t="str">
            <v>2204230</v>
          </cell>
          <cell r="C674" t="str">
            <v>Функціонування музею спортивної слави України</v>
          </cell>
        </row>
        <row r="675">
          <cell r="B675" t="str">
            <v>2204240</v>
          </cell>
          <cell r="C675" t="str">
            <v>Забезпечення підготовки спортсменів вищих категорій</v>
          </cell>
        </row>
        <row r="676">
          <cell r="B676" t="str">
            <v>2204250</v>
          </cell>
          <cell r="C676" t="str">
            <v>Створення та розвиток матеріально-технічної бази спорту</v>
          </cell>
        </row>
        <row r="677">
          <cell r="B677" t="str">
            <v>2204260</v>
          </cell>
          <cell r="C677" t="str">
            <v>Прикладні розробки у сфері розвитку окремих видів спорту та методики підготовки спортсменів</v>
          </cell>
        </row>
        <row r="678">
          <cell r="B678" t="str">
            <v>2204270</v>
          </cell>
          <cell r="C678" t="str">
            <v>Розвиток авіаційних видів спорту</v>
          </cell>
        </row>
        <row r="679">
          <cell r="B679" t="str">
            <v>2204290</v>
          </cell>
          <cell r="C679" t="str">
            <v>Видатки на облаштування спортивних та футбольних майданчиків</v>
          </cell>
        </row>
        <row r="680">
          <cell r="B680" t="str">
            <v>2204310</v>
          </cell>
          <cell r="C680" t="str">
            <v>Проведення навчально-тренувальних зборів і змагань з олімпійських видів спорту</v>
          </cell>
        </row>
        <row r="681">
          <cell r="B681" t="str">
            <v>2204330</v>
          </cell>
          <cell r="C681" t="str">
            <v>Проведення заходів з неолімпійських видів спорту і масових заходів з фізичної культури</v>
          </cell>
        </row>
        <row r="682">
          <cell r="B682" t="str">
            <v>2204350</v>
          </cell>
          <cell r="C682" t="str">
            <v>Забезпечення діяльності Всеукраїнського центру фізичного здоров'я населення іСпорт для всіхі</v>
          </cell>
        </row>
        <row r="683">
          <cell r="B683" t="str">
            <v>2204360</v>
          </cell>
          <cell r="C683" t="str">
            <v>Оздоровлення і відпочинок дітей в дитячих оздоровчих таборах та МДЦ "Артек" і ДЦ "Молода Гвардія"</v>
          </cell>
        </row>
        <row r="684">
          <cell r="B684" t="str">
            <v>2204400</v>
          </cell>
          <cell r="C684" t="str">
            <v>Фінансова підтримка Національного олімпійського комітету України</v>
          </cell>
        </row>
        <row r="685">
          <cell r="B685" t="str">
            <v>2204430</v>
          </cell>
          <cell r="C685" t="str">
            <v>Забезпечення підготовки національної збірної команди України з футболу для участі в чемпіонаті Євро-2012</v>
          </cell>
        </row>
        <row r="686">
          <cell r="B686" t="str">
            <v>2204450</v>
          </cell>
          <cell r="C686" t="str">
            <v>Виготовлення посвідчень для батьків та дітей багатодітних родин</v>
          </cell>
        </row>
        <row r="687">
          <cell r="B687" t="str">
            <v>2204460</v>
          </cell>
          <cell r="C687" t="str">
            <v>Підготовка і участь національних збірних команд в Юнацьких Олімпійських іграх</v>
          </cell>
        </row>
        <row r="688">
          <cell r="B688" t="str">
            <v>2204490</v>
          </cell>
          <cell r="C688" t="str">
            <v>Надання загальної та поглибленої освіти з фізкультури і спорту загальноосвітніми спеціалізованими школами-інтернатами</v>
          </cell>
        </row>
        <row r="689">
          <cell r="B689" t="str">
            <v>2204500</v>
          </cell>
          <cell r="C689" t="str">
            <v>Видатки із Стабілізаційного фонду за напрямом забезпечення житлом громадян та витрати ДІУ</v>
          </cell>
        </row>
        <row r="690">
          <cell r="B690" t="str">
            <v>2204800</v>
          </cell>
          <cell r="C690" t="str">
            <v>Проведення протизсувних робіт з укріплення схилу, реконструкції та реставрації адміністративного будинку по вул. Десятинній, 14</v>
          </cell>
        </row>
        <row r="691">
          <cell r="B691" t="str">
            <v>2204810</v>
          </cell>
          <cell r="C691" t="str">
            <v>Реконструкція стадіону Національного спортивного комплексу "Олімпійський"</v>
          </cell>
        </row>
        <row r="692">
          <cell r="B692" t="str">
            <v>2204830</v>
          </cell>
          <cell r="C692" t="str">
            <v>Реконструкція та капітальний ремонт об'єктів Міжнародного дитячого центру "Артек" та Українського дитячого центру "Молода гвардія"</v>
          </cell>
        </row>
        <row r="693">
          <cell r="B693" t="str">
            <v>2204860</v>
          </cell>
          <cell r="C693" t="str">
            <v>Будівництво стадіону у м. Львові, необхідного для проведення Євро-2012</v>
          </cell>
        </row>
        <row r="694">
          <cell r="B694" t="str">
            <v>2204870</v>
          </cell>
          <cell r="C694" t="str">
            <v>Реконструкція стадіону комунального підприємства "Обласний спортивний комплекс "Металіст" в  м. Харкові</v>
          </cell>
        </row>
        <row r="695">
          <cell r="B695" t="str">
            <v>2204880</v>
          </cell>
          <cell r="C695"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96">
          <cell r="B696" t="str">
            <v>2204890</v>
          </cell>
          <cell r="C696" t="str">
            <v>Придбання сучасного аналітичного обладнання для лабораторії Національного антидопінгового центру України в рамках підготовки до Євро-2012</v>
          </cell>
        </row>
        <row r="697">
          <cell r="B697" t="str">
            <v>2205000</v>
          </cell>
          <cell r="C697" t="str">
            <v>Національна академія медичних наук України</v>
          </cell>
        </row>
        <row r="698">
          <cell r="B698" t="str">
            <v>2206000</v>
          </cell>
          <cell r="C698" t="str">
            <v>Національна академія мистецтв України</v>
          </cell>
        </row>
        <row r="699">
          <cell r="B699" t="str">
            <v>2206010</v>
          </cell>
          <cell r="C699" t="str">
            <v>Фундаментальні дослідження у сфері природничих і технічних, гуманітарних і суспільних наук</v>
          </cell>
        </row>
        <row r="700">
          <cell r="B700" t="str">
            <v>2206040</v>
          </cell>
          <cell r="C700" t="str">
            <v>Проведення з'їздів, симпозіумів, конференцій і семінарів Київським національним університетом імені Тараса Шевченка</v>
          </cell>
        </row>
        <row r="701">
          <cell r="B701" t="str">
            <v>2206050</v>
          </cell>
          <cell r="C701" t="str">
            <v>Підготовка кадрів Київським національним університетом імені Тараса Шевченка</v>
          </cell>
        </row>
        <row r="702">
          <cell r="B702" t="str">
            <v>2207000</v>
          </cell>
          <cell r="C702" t="str">
            <v>Національна академія правових наук України</v>
          </cell>
        </row>
        <row r="703">
          <cell r="B703" t="str">
            <v>2208000</v>
          </cell>
          <cell r="C703" t="str">
            <v>Національна академія аграрних наук України</v>
          </cell>
        </row>
        <row r="704">
          <cell r="B704" t="str">
            <v>2210000</v>
          </cell>
          <cell r="C704" t="str">
            <v>Міністерство освіти і науки України (загальнодержавні видатки та кредитування)</v>
          </cell>
        </row>
        <row r="705">
          <cell r="B705" t="str">
            <v>2211000</v>
          </cell>
          <cell r="C705" t="str">
            <v>Міністерство освіти і науки України (загальнодержавні видатки та кредитування)</v>
          </cell>
        </row>
        <row r="706">
          <cell r="B706" t="str">
            <v>2211020</v>
          </cell>
          <cell r="C706"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707">
          <cell r="B707" t="str">
            <v>2211030</v>
          </cell>
          <cell r="C707"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708">
          <cell r="B708" t="str">
            <v>2211060</v>
          </cell>
          <cell r="C708" t="str">
            <v>Субвенція з державного бюджету місцевим бюджетам на реалізацію державної цільової соціальної програми "Школа майбутнього"</v>
          </cell>
        </row>
        <row r="709">
          <cell r="B709" t="str">
            <v>2211070</v>
          </cell>
          <cell r="C709" t="str">
            <v>Субвенція з державного бюджету місцевим бюджетам на комп'ютеризацію та інформатизацію загальноосвітніх навчальних закладів районів</v>
          </cell>
        </row>
        <row r="710">
          <cell r="B710" t="str">
            <v>2211090</v>
          </cell>
          <cell r="C710" t="str">
            <v>Субвенція з державного бюджету обласному бюджету Київської області на проведення експерименту за принципом "гроші ходять за дитиною"</v>
          </cell>
        </row>
        <row r="711">
          <cell r="B711" t="str">
            <v>2211130</v>
          </cell>
          <cell r="C711"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712">
          <cell r="B712" t="str">
            <v>2211140</v>
          </cell>
          <cell r="C712"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713">
          <cell r="B713" t="str">
            <v>2211150</v>
          </cell>
          <cell r="C713" t="str">
            <v>Субвенція з державного бюджету обласному бюджету Одеської області на реконструкцію з розширенням палацу спорту в місті Одесі</v>
          </cell>
        </row>
        <row r="714">
          <cell r="B714" t="str">
            <v>2211170</v>
          </cell>
          <cell r="C714"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715">
          <cell r="B715" t="str">
            <v>2211180</v>
          </cell>
          <cell r="C715" t="str">
            <v>Субвенція на підготовку робітничих кадрів з державного бюджету місцевим бюджетам</v>
          </cell>
        </row>
        <row r="716">
          <cell r="B716" t="str">
            <v>2211190</v>
          </cell>
          <cell r="C716" t="str">
            <v>Освітня субвенція з державного бюджету місцевим бюджетам</v>
          </cell>
        </row>
        <row r="717">
          <cell r="B717" t="str">
            <v>2211200</v>
          </cell>
          <cell r="C717" t="str">
            <v>Субвенція на підготовку кадрів у вищих навчальних закладах І-ІІ рівнів акредитації з державного бюджету місцевим бюджетам</v>
          </cell>
        </row>
        <row r="718">
          <cell r="B718" t="str">
            <v>2211210</v>
          </cell>
          <cell r="C718"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719">
          <cell r="B719" t="str">
            <v>2211220</v>
          </cell>
          <cell r="C719" t="str">
            <v>Субвенція з державного бюджету місцевим бюджетам на надання державної підтримки особам з особливими освітніми потребами</v>
          </cell>
        </row>
        <row r="720">
          <cell r="B720" t="str">
            <v>2211230</v>
          </cell>
          <cell r="C720" t="str">
            <v>Субвенція з державного бюджету місцевим бюджетам на забезпечення якісної, сучасної та доступної загальної середньої освіти іНова українська школаі</v>
          </cell>
        </row>
        <row r="721">
          <cell r="B721" t="str">
            <v>2300000</v>
          </cell>
          <cell r="C721" t="str">
            <v>Міністерство охорони здоров'я України</v>
          </cell>
        </row>
        <row r="722">
          <cell r="B722" t="str">
            <v>2301000</v>
          </cell>
          <cell r="C722" t="str">
            <v>Апарат Міністерства охорони здоров'я України</v>
          </cell>
        </row>
        <row r="723">
          <cell r="B723" t="str">
            <v>2301010</v>
          </cell>
          <cell r="C723" t="str">
            <v>Керівництво та управління у сфері охорони здоров'я</v>
          </cell>
        </row>
        <row r="724">
          <cell r="B724" t="str">
            <v>2301020</v>
          </cell>
          <cell r="C724"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725">
          <cell r="B725" t="str">
            <v>2301030</v>
          </cell>
          <cell r="C725"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726">
          <cell r="B726" t="str">
            <v>2301040</v>
          </cell>
          <cell r="C726"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727">
          <cell r="B727" t="str">
            <v>2301050</v>
          </cell>
          <cell r="C727"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728">
          <cell r="B728" t="str">
            <v>2301060</v>
          </cell>
          <cell r="C728" t="str">
            <v>Фінансова підтримка розвитку інфраструктури наукової діяльності у сфері профілактичної та клінічної медицини</v>
          </cell>
        </row>
        <row r="729">
          <cell r="B729" t="str">
            <v>2301070</v>
          </cell>
          <cell r="C729"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730">
          <cell r="B730" t="str">
            <v>2301080</v>
          </cell>
          <cell r="C730" t="str">
            <v>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v>
          </cell>
        </row>
        <row r="731">
          <cell r="B731" t="str">
            <v>2301090</v>
          </cell>
          <cell r="C731" t="str">
            <v>Методичне забезпечення діяльності медичних (фармацевтичних) вищих навчальних закладів та закладів післядипломної освіти</v>
          </cell>
        </row>
        <row r="732">
          <cell r="B732" t="str">
            <v>2301100</v>
          </cell>
          <cell r="C732" t="str">
            <v>Стаціонарне медичне обслуговування  працівників водного транспорту та нафтопереробної промисловості</v>
          </cell>
        </row>
        <row r="733">
          <cell r="B733" t="str">
            <v>2301110</v>
          </cell>
          <cell r="C733" t="str">
            <v>Спеціалізована та високоспеціалізована медична допомога, що надається загальнодержавними закладами охорони здоров'я</v>
          </cell>
        </row>
        <row r="734">
          <cell r="B734" t="str">
            <v>2301120</v>
          </cell>
          <cell r="C734" t="str">
            <v>Підготовка медичних і фармацевтичних кадрів вищими навчальними закладами І і ІІ рівнів акредитації</v>
          </cell>
        </row>
        <row r="735">
          <cell r="B735" t="str">
            <v>2301130</v>
          </cell>
          <cell r="C735" t="str">
            <v>Стипендії Президента України для видатних діячів галузі охорони здоров'я</v>
          </cell>
        </row>
        <row r="736">
          <cell r="B736" t="str">
            <v>2301140</v>
          </cell>
          <cell r="C736" t="str">
            <v>Централізована закупівля матеріально-технічних засобів для забезпечення надання медичних послуг у містах проведення Євро - 2012</v>
          </cell>
        </row>
        <row r="737">
          <cell r="B737" t="str">
            <v>2301150</v>
          </cell>
          <cell r="C737"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738">
          <cell r="B738" t="str">
            <v>2301160</v>
          </cell>
          <cell r="C738" t="str">
            <v>Створення центрів позитронно-емісійної томографії та придбання ПЕТ-КТ сканерів</v>
          </cell>
        </row>
        <row r="739">
          <cell r="B739" t="str">
            <v>2301170</v>
          </cell>
          <cell r="C739"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740">
          <cell r="B740" t="str">
            <v>2301180</v>
          </cell>
          <cell r="C740" t="str">
            <v>Санаторне лікування хворих на туберкульоз та дітей і підлітків з соматичними захворюваннями</v>
          </cell>
        </row>
        <row r="741">
          <cell r="B741" t="str">
            <v>2301190</v>
          </cell>
          <cell r="C741" t="str">
            <v>Створення оперативно-диспетчерських служб з використанням сучасних GPS-технологій</v>
          </cell>
        </row>
        <row r="742">
          <cell r="B742" t="str">
            <v>2301200</v>
          </cell>
          <cell r="C742"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743">
          <cell r="B743" t="str">
            <v>2301210</v>
          </cell>
          <cell r="C743" t="str">
            <v>Придбання медикаментів для забезпечення дітей, хворих на рідкісні захворювання</v>
          </cell>
        </row>
        <row r="744">
          <cell r="B744" t="str">
            <v>2301230</v>
          </cell>
          <cell r="C744" t="str">
            <v>Надання послуг у стоматологічних поліклініках вищих навчальних медичних закладів та інших загальнодержавних стоматологічних закладах</v>
          </cell>
        </row>
        <row r="745">
          <cell r="B745" t="str">
            <v>2301250</v>
          </cell>
          <cell r="C745" t="str">
            <v>Державний санітарно-епідеміологічний нагляд, дезінфекційні заходи та заходи по боротьбі з епідеміями</v>
          </cell>
        </row>
        <row r="746">
          <cell r="B746" t="str">
            <v>2301260</v>
          </cell>
          <cell r="C746" t="str">
            <v>Заходи по боротьбі з епідеміями</v>
          </cell>
        </row>
        <row r="747">
          <cell r="B747" t="str">
            <v>2301270</v>
          </cell>
          <cell r="C747" t="str">
            <v>Програми і централізовані заходи з імунопрофілактики</v>
          </cell>
        </row>
        <row r="748">
          <cell r="B748" t="str">
            <v>2301280</v>
          </cell>
          <cell r="C748"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749">
          <cell r="B749" t="str">
            <v>2301290</v>
          </cell>
          <cell r="C749" t="str">
            <v>Централізована закупівля рентгенологічного, діагностичного та іншого обладнання для закладів охорони здоров'я</v>
          </cell>
        </row>
        <row r="750">
          <cell r="B750" t="str">
            <v>2301310</v>
          </cell>
          <cell r="C750" t="str">
            <v>Централізовані заходи з трансплантації органів та тканин</v>
          </cell>
        </row>
        <row r="751">
          <cell r="B751" t="str">
            <v>2301320</v>
          </cell>
          <cell r="C751" t="str">
            <v>Проведення державним підприємством "Укрвакцина" розрахунків за надання послуг у галузі права щодо повернення бюджетних коштів</v>
          </cell>
        </row>
        <row r="752">
          <cell r="B752" t="str">
            <v>2301340</v>
          </cell>
          <cell r="C752" t="str">
            <v>Державний контроль за якістю лікарських засобів</v>
          </cell>
        </row>
        <row r="753">
          <cell r="B753" t="str">
            <v>2301350</v>
          </cell>
          <cell r="C753" t="str">
            <v>Організація і регулювання діяльності установ та окремі заходи у системі охорони здоров'я</v>
          </cell>
        </row>
        <row r="754">
          <cell r="B754" t="str">
            <v>2301360</v>
          </cell>
          <cell r="C754" t="str">
            <v>Лікування громадян України за кордоном</v>
          </cell>
        </row>
        <row r="755">
          <cell r="B755" t="str">
            <v>2301370</v>
          </cell>
          <cell r="C755" t="str">
            <v>Забезпечення медичних заходів по боротьбі з туберкульозом, профілактики та лікування СНІДу, лікування онкологічних хворих</v>
          </cell>
        </row>
        <row r="756">
          <cell r="B756" t="str">
            <v>2301380</v>
          </cell>
          <cell r="C756" t="str">
            <v>Розвиток служби екстреної медичної допомоги (придбання медичного автотранспорту) для закладів охорони здоровія України</v>
          </cell>
        </row>
        <row r="757">
          <cell r="B757" t="str">
            <v>2301390</v>
          </cell>
          <cell r="C757" t="str">
            <v>Забезпечення постраждалих учасників антитерористичної операції санаторно-курортним лікуванням</v>
          </cell>
        </row>
        <row r="758">
          <cell r="B758" t="str">
            <v>2301400</v>
          </cell>
          <cell r="C758" t="str">
            <v>Забезпечення медичних заходів окремих державних програм та комплексних заходів програмного характеру</v>
          </cell>
        </row>
        <row r="759">
          <cell r="B759" t="str">
            <v>2301410</v>
          </cell>
          <cell r="C759" t="str">
            <v>Функціонування Національної наукової медичної бібліотеки, збереження та популяризація історії медицини</v>
          </cell>
        </row>
        <row r="760">
          <cell r="B760" t="str">
            <v>2301420</v>
          </cell>
          <cell r="C760" t="str">
            <v>Збереження та популяризація історії медицини</v>
          </cell>
        </row>
        <row r="761">
          <cell r="B761" t="str">
            <v>2301430</v>
          </cell>
          <cell r="C7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62">
          <cell r="B762" t="str">
            <v>2301440</v>
          </cell>
          <cell r="C762" t="str">
            <v>Заходи з обміну та вивчення досвіду у провідних клініках світу</v>
          </cell>
        </row>
        <row r="763">
          <cell r="B763" t="str">
            <v>2301450</v>
          </cell>
          <cell r="C763" t="str">
            <v>Забезпечення окремих централізованих заходів з лікування цукрового діабету</v>
          </cell>
        </row>
        <row r="764">
          <cell r="B764" t="str">
            <v>2301460</v>
          </cell>
          <cell r="C764" t="str">
            <v>Медичне обслуговування працівників та пасажирів залізничного транспорту</v>
          </cell>
        </row>
        <row r="765">
          <cell r="B765" t="str">
            <v>2301480</v>
          </cell>
          <cell r="C765"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766">
          <cell r="B766" t="str">
            <v>2301490</v>
          </cell>
          <cell r="C766"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767">
          <cell r="B767" t="str">
            <v>2301500</v>
          </cell>
          <cell r="C767" t="str">
            <v>Компенсація населенню додаткових витрат, повіязаних з підвищенням ставки податку на додану вартість на лікарські засоби</v>
          </cell>
        </row>
        <row r="768">
          <cell r="B768" t="str">
            <v>2301510</v>
          </cell>
          <cell r="C768" t="str">
            <v>Заходи із реабілітації хворих на дитячий церебральний параліч</v>
          </cell>
        </row>
        <row r="769">
          <cell r="B769" t="str">
            <v>2301520</v>
          </cell>
          <cell r="C769"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770">
          <cell r="B770" t="str">
            <v>2301540</v>
          </cell>
          <cell r="C770" t="str">
            <v>Надання державних пільгових довгострокових кредитів на підготовку медичних та фармацевтичних кадрів вищими навчальними закладами</v>
          </cell>
        </row>
        <row r="771">
          <cell r="B771" t="str">
            <v>2301550</v>
          </cell>
          <cell r="C771" t="str">
            <v>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v>
          </cell>
        </row>
        <row r="772">
          <cell r="B772" t="str">
            <v>2301580</v>
          </cell>
          <cell r="C772" t="str">
            <v>Заходи із запобігання поширенню та лікування грипу типу А/Н1N1/Каліфорнія/04/09 і гострих респіраторних захворювань</v>
          </cell>
        </row>
        <row r="773">
          <cell r="B773" t="str">
            <v>2301590</v>
          </cell>
          <cell r="C773" t="str">
            <v>Заходи із проектування, реконструкції та капітального ремонту закладів охорони здоров'я в містах проведення  Євро - 2012</v>
          </cell>
        </row>
        <row r="774">
          <cell r="B774" t="str">
            <v>2301600</v>
          </cell>
          <cell r="C774" t="str">
            <v>Заходи з подолання епідемії туберкульозу та СНІДу</v>
          </cell>
        </row>
        <row r="775">
          <cell r="B775" t="str">
            <v>2301610</v>
          </cell>
          <cell r="C775" t="str">
            <v>Поліпшення охорони здоров`я на службі у людей</v>
          </cell>
        </row>
        <row r="776">
          <cell r="B776" t="str">
            <v>2301800</v>
          </cell>
          <cell r="C776" t="str">
            <v>Заходи щодо створення державної клініки високих медичних технологій у Запорізькій області</v>
          </cell>
        </row>
        <row r="777">
          <cell r="B777" t="str">
            <v>2301810</v>
          </cell>
          <cell r="C777" t="str">
            <v>Будівництво сучасного лікувально-діагностичного комплексу Національної дитячої спеціалізованої лікарні іОхматдиті</v>
          </cell>
        </row>
        <row r="778">
          <cell r="B778" t="str">
            <v>2301820</v>
          </cell>
          <cell r="C778" t="str">
            <v>Добудова лікувального корпусу Державного закладу "Прикарпатський центр репродукції людини на вул. Чорновола, 51-Г, в м. Івано-Франківську"</v>
          </cell>
        </row>
        <row r="779">
          <cell r="B779" t="str">
            <v>2301830</v>
          </cell>
          <cell r="C779" t="str">
            <v>Покращення якості променевої терапії при лікуванні онкологічних захворювань в Національному інституті раку</v>
          </cell>
        </row>
        <row r="780">
          <cell r="B780" t="str">
            <v>2301840</v>
          </cell>
          <cell r="C780" t="str">
            <v>Запровадження медичної інформаційної системи в Національному інституті раку</v>
          </cell>
        </row>
        <row r="781">
          <cell r="B781" t="str">
            <v>2301850</v>
          </cell>
          <cell r="C781" t="str">
            <v>Реконструкція і розширення Національного інституту раку</v>
          </cell>
        </row>
        <row r="782">
          <cell r="B782" t="str">
            <v>2301860</v>
          </cell>
          <cell r="C782"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783">
          <cell r="B783" t="str">
            <v>2301870</v>
          </cell>
          <cell r="C783" t="str">
            <v>Будівництво клінік медичних навчальних закладів ІІІ - ІV рівнів акредитації</v>
          </cell>
        </row>
        <row r="784">
          <cell r="B784" t="str">
            <v>2301890</v>
          </cell>
          <cell r="C784" t="str">
            <v>Реконструкція та капітальний ремонт навчальних корпусів і гуртожитків Донецького національного медичного університету ім. М.Горького</v>
          </cell>
        </row>
        <row r="785">
          <cell r="B785" t="str">
            <v>2302000</v>
          </cell>
          <cell r="C785" t="str">
            <v>Державна служба України з лікарських засобів</v>
          </cell>
        </row>
        <row r="786">
          <cell r="B786" t="str">
            <v>2302010</v>
          </cell>
          <cell r="C786" t="str">
            <v>Керівництво та управління у сфері лікарських засобів</v>
          </cell>
        </row>
        <row r="787">
          <cell r="B787" t="str">
            <v>2302020</v>
          </cell>
          <cell r="C787" t="str">
            <v>Заходи по боротьбі з виробництвом та розповсюдженням фальсифікованих та субстандартних лікарських засобів</v>
          </cell>
        </row>
        <row r="788">
          <cell r="B788" t="str">
            <v>2302030</v>
          </cell>
          <cell r="C788" t="str">
            <v>Створення державної інформаційно-аналітичної системи контролю за лікарськими засобами і медичною продукцією</v>
          </cell>
        </row>
        <row r="789">
          <cell r="B789" t="str">
            <v>2303000</v>
          </cell>
          <cell r="C789" t="str">
            <v>Державна служба України з контролю за наркотиками</v>
          </cell>
        </row>
        <row r="790">
          <cell r="B790" t="str">
            <v>2303010</v>
          </cell>
          <cell r="C790" t="str">
            <v>Керівництво та управління у сфері контролю за наркотиками</v>
          </cell>
        </row>
        <row r="791">
          <cell r="B791" t="str">
            <v>2304000</v>
          </cell>
          <cell r="C791" t="str">
            <v>Державна санітарно-епідеміологічна служба України</v>
          </cell>
        </row>
        <row r="792">
          <cell r="B792" t="str">
            <v>2304010</v>
          </cell>
          <cell r="C792" t="str">
            <v>Керівництво та управління у сфері санітарно-епідеміологічної служби</v>
          </cell>
        </row>
        <row r="793">
          <cell r="B793" t="str">
            <v>2304020</v>
          </cell>
          <cell r="C793"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94">
          <cell r="B794" t="str">
            <v>2305000</v>
          </cell>
          <cell r="C794" t="str">
            <v>Державна служба України з питань протидії ВІЛ-інфекції/СНІДу та інших соціально небезпечних захворювань</v>
          </cell>
        </row>
        <row r="795">
          <cell r="B795" t="str">
            <v>2305010</v>
          </cell>
          <cell r="C795" t="str">
            <v>Керівництво та управління у сфері протидії ВІЛ-інфекції/СНІДу та інших соціально небезпечних захворювань</v>
          </cell>
        </row>
        <row r="796">
          <cell r="B796" t="str">
            <v>2305020</v>
          </cell>
          <cell r="C796" t="str">
            <v>Удосконалення заходів протидіі ВІЛ-інфекції/СНІДу та інших соціально-небезпечних захворювань в Україні</v>
          </cell>
        </row>
        <row r="797">
          <cell r="B797" t="str">
            <v>2306000</v>
          </cell>
          <cell r="C797" t="str">
            <v>Національна академія медичних наук України</v>
          </cell>
        </row>
        <row r="798">
          <cell r="B798" t="str">
            <v>2306020</v>
          </cell>
          <cell r="C798" t="str">
            <v>Наукова і організаційна діяльність президії Національної академії медичних наук України</v>
          </cell>
        </row>
        <row r="799">
          <cell r="B799" t="str">
            <v>2306030</v>
          </cell>
          <cell r="C79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800">
          <cell r="B800" t="str">
            <v>2306060</v>
          </cell>
          <cell r="C800"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801">
          <cell r="B801" t="str">
            <v>2306820</v>
          </cell>
          <cell r="C801" t="str">
            <v>Реалізація державних інвестиційних проектів Національної академії медичних наук України</v>
          </cell>
        </row>
        <row r="802">
          <cell r="B802" t="str">
            <v>2307000</v>
          </cell>
          <cell r="C802" t="str">
            <v>Державна служба з лікарських засобів та контролю за наркотиками</v>
          </cell>
        </row>
        <row r="803">
          <cell r="B803" t="str">
            <v>2307010</v>
          </cell>
          <cell r="C803" t="str">
            <v>Керівництво та управління у сфері лікарських засобів та контролю за наркотиками</v>
          </cell>
        </row>
        <row r="804">
          <cell r="B804" t="str">
            <v>2308000</v>
          </cell>
          <cell r="C804" t="str">
            <v>Національна служба здоровія України</v>
          </cell>
        </row>
        <row r="805">
          <cell r="B805" t="str">
            <v>2308010</v>
          </cell>
          <cell r="C805" t="str">
            <v>Керівництво та управління у сфері державних фінансових гарантій медичного обслуговування населення</v>
          </cell>
        </row>
        <row r="806">
          <cell r="B806" t="str">
            <v>2308020</v>
          </cell>
          <cell r="C806" t="str">
            <v>Надання первинної медичної допомоги населенню</v>
          </cell>
        </row>
        <row r="807">
          <cell r="B807" t="str">
            <v>2310000</v>
          </cell>
          <cell r="C807" t="str">
            <v>Міністерство охорони здоров'я України (загальнодержавні видатки та кредитування)</v>
          </cell>
        </row>
        <row r="808">
          <cell r="B808" t="str">
            <v>2311000</v>
          </cell>
          <cell r="C808" t="str">
            <v>Міністерство охорони здоров'я України (загальнодержавні видатки та кредитування)</v>
          </cell>
        </row>
        <row r="809">
          <cell r="B809" t="str">
            <v>2311020</v>
          </cell>
          <cell r="C80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810">
          <cell r="B810" t="str">
            <v>2311030</v>
          </cell>
          <cell r="C81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811">
          <cell r="B811" t="str">
            <v>2311050</v>
          </cell>
          <cell r="C81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812">
          <cell r="B812" t="str">
            <v>2311060</v>
          </cell>
          <cell r="C81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813">
          <cell r="B813" t="str">
            <v>2311090</v>
          </cell>
          <cell r="C81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814">
          <cell r="B814" t="str">
            <v>2311100</v>
          </cell>
          <cell r="C81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815">
          <cell r="B815" t="str">
            <v>2311110</v>
          </cell>
          <cell r="C81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816">
          <cell r="B816" t="str">
            <v>2311120</v>
          </cell>
          <cell r="C81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817">
          <cell r="B817" t="str">
            <v>2311130</v>
          </cell>
          <cell r="C81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818">
          <cell r="B818" t="str">
            <v>2311140</v>
          </cell>
          <cell r="C81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819">
          <cell r="B819" t="str">
            <v>2311150</v>
          </cell>
          <cell r="C81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820">
          <cell r="B820" t="str">
            <v>2311160</v>
          </cell>
          <cell r="C82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821">
          <cell r="B821" t="str">
            <v>2311170</v>
          </cell>
          <cell r="C821" t="str">
            <v>Субвенція з державного бюджету обласному бюджету Кіровоградської області на придбання високовартісного медичного обладнання</v>
          </cell>
        </row>
        <row r="822">
          <cell r="B822" t="str">
            <v>2311180</v>
          </cell>
          <cell r="C82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823">
          <cell r="B823" t="str">
            <v>2311190</v>
          </cell>
          <cell r="C82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824">
          <cell r="B824" t="str">
            <v>2311200</v>
          </cell>
          <cell r="C824" t="str">
            <v>Субвенція з державного бюджету обласному бюджету Одеської області на закупівлю рентген-діагностичного та іншого медичного обладнання</v>
          </cell>
        </row>
        <row r="825">
          <cell r="B825" t="str">
            <v>2311210</v>
          </cell>
          <cell r="C82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826">
          <cell r="B826" t="str">
            <v>2311220</v>
          </cell>
          <cell r="C826" t="str">
            <v>Субвенція з державного бюджету місцевим бюджетам на придбання витратних матеріалів та медичного обладнання для закладів охорони здоров'я</v>
          </cell>
        </row>
        <row r="827">
          <cell r="B827" t="str">
            <v>2311230</v>
          </cell>
          <cell r="C82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828">
          <cell r="B828" t="str">
            <v>2311240</v>
          </cell>
          <cell r="C828" t="str">
            <v>Субвенція з державного бюджету міському бюджету міста Донецька на придбання сучасного медичного обладнання для закладів охорони здоров'я</v>
          </cell>
        </row>
        <row r="829">
          <cell r="B829" t="str">
            <v>2311250</v>
          </cell>
          <cell r="C82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830">
          <cell r="B830" t="str">
            <v>2311260</v>
          </cell>
          <cell r="C83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831">
          <cell r="B831" t="str">
            <v>2311270</v>
          </cell>
          <cell r="C83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832">
          <cell r="B832" t="str">
            <v>2311280</v>
          </cell>
          <cell r="C83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833">
          <cell r="B833" t="str">
            <v>2311290</v>
          </cell>
          <cell r="C83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834">
          <cell r="B834" t="str">
            <v>2311300</v>
          </cell>
          <cell r="C83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835">
          <cell r="B835" t="str">
            <v>2311310</v>
          </cell>
          <cell r="C83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836">
          <cell r="B836" t="str">
            <v>2311320</v>
          </cell>
          <cell r="C83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837">
          <cell r="B837" t="str">
            <v>2311330</v>
          </cell>
          <cell r="C83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838">
          <cell r="B838" t="str">
            <v>2311340</v>
          </cell>
          <cell r="C83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839">
          <cell r="B839" t="str">
            <v>2311350</v>
          </cell>
          <cell r="C83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840">
          <cell r="B840" t="str">
            <v>2311360</v>
          </cell>
          <cell r="C84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841">
          <cell r="B841" t="str">
            <v>2311370</v>
          </cell>
          <cell r="C84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842">
          <cell r="B842" t="str">
            <v>2311380</v>
          </cell>
          <cell r="C842" t="str">
            <v>Субвенція з державного бюджету місцевим бюджетам на придбання медичного обладнання та  автотранспорту для закладів охорони здоров'я </v>
          </cell>
        </row>
        <row r="843">
          <cell r="B843" t="str">
            <v>2311390</v>
          </cell>
          <cell r="C84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844">
          <cell r="B844" t="str">
            <v>2311410</v>
          </cell>
          <cell r="C844" t="str">
            <v>Медична субвенція з державного бюджету місцевим бюджетам</v>
          </cell>
        </row>
        <row r="845">
          <cell r="B845" t="str">
            <v>2311420</v>
          </cell>
          <cell r="C84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846">
          <cell r="B846" t="str">
            <v>2311430</v>
          </cell>
          <cell r="C846"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847">
          <cell r="B847" t="str">
            <v>2311440</v>
          </cell>
          <cell r="C847" t="str">
            <v>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v>
          </cell>
        </row>
        <row r="848">
          <cell r="B848" t="str">
            <v>2311450</v>
          </cell>
          <cell r="C848" t="str">
            <v>Субвенція з державного бюджету місцевим бюджетам на придбання ангіографічного обладнання</v>
          </cell>
        </row>
        <row r="849">
          <cell r="B849" t="str">
            <v>2311460</v>
          </cell>
          <cell r="C849" t="str">
            <v>Субвенція з державного бюджету місцевим бюджетам на відшкодування вартості лікарських засобів для лікування окремих захворювань</v>
          </cell>
        </row>
        <row r="850">
          <cell r="B850" t="str">
            <v>2311600</v>
          </cell>
          <cell r="C850"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851">
          <cell r="B851" t="str">
            <v>2400000</v>
          </cell>
          <cell r="C851" t="str">
            <v>Міністерство екології та природних ресурсів України</v>
          </cell>
        </row>
        <row r="852">
          <cell r="B852" t="str">
            <v>2401000</v>
          </cell>
          <cell r="C852" t="str">
            <v>Апарат Міністерства екології та природних ресурсів України</v>
          </cell>
        </row>
        <row r="853">
          <cell r="B853" t="str">
            <v>2401010</v>
          </cell>
          <cell r="C853" t="str">
            <v>Загальне керівництво та управління у сфері екології та природних ресурсів</v>
          </cell>
        </row>
        <row r="854">
          <cell r="B854" t="str">
            <v>2401020</v>
          </cell>
          <cell r="C854" t="str">
            <v>Управління та контроль у сфері охорони навколишнього природного середовища на регіональному рівні</v>
          </cell>
        </row>
        <row r="855">
          <cell r="B855" t="str">
            <v>2401030</v>
          </cell>
          <cell r="C855" t="str">
            <v>Розробка та впровадження комплексної інформаційної системи Міністерства екології та природних ресурсів України</v>
          </cell>
        </row>
        <row r="856">
          <cell r="B856" t="str">
            <v>2401040</v>
          </cell>
          <cell r="C856"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857">
          <cell r="B857" t="str">
            <v>2401090</v>
          </cell>
          <cell r="C857" t="str">
            <v>Підвищення кваліфікації та перепідготовка у сфері екології та природних ресурсів, підготовка наукових та науково-педагогічних кадрів</v>
          </cell>
        </row>
        <row r="858">
          <cell r="B858" t="str">
            <v>2401100</v>
          </cell>
          <cell r="C8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59">
          <cell r="B859" t="str">
            <v>2401140</v>
          </cell>
          <cell r="C859" t="str">
            <v>Підготовка робітничих кадрів у професійно-технічних навчальних закладах соціальної реабілітації та адаптації</v>
          </cell>
        </row>
        <row r="860">
          <cell r="B860" t="str">
            <v>2401160</v>
          </cell>
          <cell r="C860" t="str">
            <v>Збереження природно-заповідного фонду</v>
          </cell>
        </row>
        <row r="861">
          <cell r="B861" t="str">
            <v>2401190</v>
          </cell>
          <cell r="C861"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862">
          <cell r="B862" t="str">
            <v>2401230</v>
          </cell>
          <cell r="C862" t="str">
            <v>Очистка стічних вод</v>
          </cell>
        </row>
        <row r="863">
          <cell r="B863" t="str">
            <v>2401240</v>
          </cell>
          <cell r="C863"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864">
          <cell r="B864" t="str">
            <v>2401250</v>
          </cell>
          <cell r="C864" t="str">
            <v>Поводження з відходами та небезпечними хімічними речовинами</v>
          </cell>
        </row>
        <row r="865">
          <cell r="B865" t="str">
            <v>2401260</v>
          </cell>
          <cell r="C865" t="str">
            <v>Формування національної екологічної мережі</v>
          </cell>
        </row>
        <row r="866">
          <cell r="B866" t="str">
            <v>2401270</v>
          </cell>
          <cell r="C866" t="str">
            <v>Здійснення природоохоронних заходів</v>
          </cell>
        </row>
        <row r="867">
          <cell r="B867" t="str">
            <v>2401280</v>
          </cell>
          <cell r="C867" t="str">
            <v>Здійснення природоохоронних заходів, направлених на упередження та ліквідацію наслідків негативних природних явищ</v>
          </cell>
        </row>
        <row r="868">
          <cell r="B868" t="str">
            <v>2401290</v>
          </cell>
          <cell r="C868" t="str">
            <v>Підвищення якості атмосферного повітря</v>
          </cell>
        </row>
        <row r="869">
          <cell r="B869" t="str">
            <v>2401320</v>
          </cell>
          <cell r="C869" t="str">
            <v>Фінансова підтримка природоохоронної діяльності, у тому числі через механізм здешевлення кредитів комерційних банків</v>
          </cell>
        </row>
        <row r="870">
          <cell r="B870" t="str">
            <v>2401330</v>
          </cell>
          <cell r="C870" t="str">
            <v>Заходи щодо очистки стічних вод в місті Одесі</v>
          </cell>
        </row>
        <row r="871">
          <cell r="B871" t="str">
            <v>2401450</v>
          </cell>
          <cell r="C871" t="str">
            <v>Загальнодержавні топографо-геодезичні та картографічні роботи, демаркація та делімітація державного кордону</v>
          </cell>
        </row>
        <row r="872">
          <cell r="B872" t="str">
            <v>2401460</v>
          </cell>
          <cell r="C872" t="str">
            <v>Демаркація та делімітація державного кордону</v>
          </cell>
        </row>
        <row r="873">
          <cell r="B873" t="str">
            <v>2401470</v>
          </cell>
          <cell r="C873" t="str">
            <v>Керівництво та управління у сфері геодезії, картографії та кадастру</v>
          </cell>
        </row>
        <row r="874">
          <cell r="B874" t="str">
            <v>2401480</v>
          </cell>
          <cell r="C874" t="str">
            <v>Фінансове забезпечення цільових проектів екологічної модернізації підприємств</v>
          </cell>
        </row>
        <row r="875">
          <cell r="B875" t="str">
            <v>2401490</v>
          </cell>
          <cell r="C875" t="str">
            <v>Компенсація витрат, пов'язаних з утилізацією транспортних засобів</v>
          </cell>
        </row>
        <row r="876">
          <cell r="B876" t="str">
            <v>2401500</v>
          </cell>
          <cell r="C876" t="str">
            <v>Здійснення заходів щодо реалізації пріоритетів розвитку сфери охорони навколишнього природного середовища</v>
          </cell>
        </row>
        <row r="877">
          <cell r="B877" t="str">
            <v>2401510</v>
          </cell>
          <cell r="C877" t="str">
            <v>Внески України до бюджетів Рамкової конвенції ООН про зміну клімату, Кіотського протоколу та Міжнародного журналу транзакцій</v>
          </cell>
        </row>
        <row r="878">
          <cell r="B878" t="str">
            <v>2401520</v>
          </cell>
          <cell r="C878" t="str">
            <v>Забезпечення діяльності Національного центру обліку викидів парникових газів</v>
          </cell>
        </row>
        <row r="879">
          <cell r="B879" t="str">
            <v>2401530</v>
          </cell>
          <cell r="C879"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880">
          <cell r="B880" t="str">
            <v>2402000</v>
          </cell>
          <cell r="C880" t="str">
            <v>Державне агентство екологічних інвестицій України</v>
          </cell>
        </row>
        <row r="881">
          <cell r="B881" t="str">
            <v>2402010</v>
          </cell>
          <cell r="C881" t="str">
            <v>Керівництво та управління у сфері екологічних інвестицій</v>
          </cell>
        </row>
        <row r="882">
          <cell r="B882" t="str">
            <v>2404000</v>
          </cell>
          <cell r="C882" t="str">
            <v>Державна служба геології та надр України</v>
          </cell>
        </row>
        <row r="883">
          <cell r="B883" t="str">
            <v>2404010</v>
          </cell>
          <cell r="C883" t="str">
            <v>Керівництво та управління у сфері геологічного вивчення та використання надр</v>
          </cell>
        </row>
        <row r="884">
          <cell r="B884" t="str">
            <v>2404020</v>
          </cell>
          <cell r="C884" t="str">
            <v>Розвиток мінерально-сировинної бази</v>
          </cell>
        </row>
        <row r="885">
          <cell r="B885" t="str">
            <v>2404030</v>
          </cell>
          <cell r="C885" t="str">
            <v>Геолого-екологічні дослідження та заходи</v>
          </cell>
        </row>
        <row r="886">
          <cell r="B886" t="str">
            <v>2405000</v>
          </cell>
          <cell r="C886" t="str">
            <v>Державна екологічна інспекція України</v>
          </cell>
        </row>
        <row r="887">
          <cell r="B887" t="str">
            <v>2405010</v>
          </cell>
          <cell r="C887" t="str">
            <v>Керівництво та управління у сфері екологічного контролю</v>
          </cell>
        </row>
        <row r="888">
          <cell r="B888" t="str">
            <v>2405020</v>
          </cell>
          <cell r="C888" t="str">
            <v>Зміцнення матеріально-технічної бази і методологічне забезпечення Державної екологічної інспекції України та її територіальних органів</v>
          </cell>
        </row>
        <row r="889">
          <cell r="B889" t="str">
            <v>2406000</v>
          </cell>
          <cell r="C889" t="str">
            <v>Національна комісія з радіаційного захисту населення України</v>
          </cell>
        </row>
        <row r="890">
          <cell r="B890" t="str">
            <v>2406010</v>
          </cell>
          <cell r="C890" t="str">
            <v>Керівництво та управління у сфері радіаційного захисту населення</v>
          </cell>
        </row>
        <row r="891">
          <cell r="B891" t="str">
            <v>2407000</v>
          </cell>
          <cell r="C891" t="str">
            <v>Державне агентство водних ресурсів України</v>
          </cell>
        </row>
        <row r="892">
          <cell r="B892" t="str">
            <v>2407010</v>
          </cell>
          <cell r="C892" t="str">
            <v>Керівництво та управління у сфері водного господарства</v>
          </cell>
        </row>
        <row r="893">
          <cell r="B893" t="str">
            <v>2407020</v>
          </cell>
          <cell r="C893" t="str">
            <v>Прикладні наукові та науково-технічні розробки, виконання робіт за державним замовленням у сфері розвитку водного господарства</v>
          </cell>
        </row>
        <row r="894">
          <cell r="B894" t="str">
            <v>2407030</v>
          </cell>
          <cell r="C894" t="str">
            <v>Розробки найважливіших новітніх технологій у сфері екологічного оздоровлення водних ресурсів</v>
          </cell>
        </row>
        <row r="895">
          <cell r="B895" t="str">
            <v>2407040</v>
          </cell>
          <cell r="C895" t="str">
            <v>Підвищення кваліфікації кадрів у сфері водного господарства</v>
          </cell>
        </row>
        <row r="896">
          <cell r="B896" t="str">
            <v>2407050</v>
          </cell>
          <cell r="C896" t="str">
            <v>Експлуатація державного водогосподарського комплексу та управління водними ресурсами</v>
          </cell>
        </row>
        <row r="897">
          <cell r="B897" t="str">
            <v>2407060</v>
          </cell>
          <cell r="C897" t="str">
            <v>Ведення державного моніторингу поверхневих вод, водного кадастру, паспортизація, управління водними ресурсами</v>
          </cell>
        </row>
        <row r="898">
          <cell r="B898" t="str">
            <v>2407070</v>
          </cell>
          <cell r="C898"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99">
          <cell r="B899" t="str">
            <v>2407080</v>
          </cell>
          <cell r="C899" t="str">
            <v>Комплексний протипаводковий захист в басейні р. Тиса у Закарпатській області</v>
          </cell>
        </row>
        <row r="900">
          <cell r="B900" t="str">
            <v>2407090</v>
          </cell>
          <cell r="C900" t="str">
            <v>Першочергове забезпечення сільських населених пунктів централізованим водопостачанням</v>
          </cell>
        </row>
        <row r="901">
          <cell r="B901" t="str">
            <v>2407100</v>
          </cell>
          <cell r="C90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902">
          <cell r="B902" t="str">
            <v>2407110</v>
          </cell>
          <cell r="C902" t="str">
            <v>Комплексний протипаводковий захист Прикарпатського регіону</v>
          </cell>
        </row>
        <row r="903">
          <cell r="B903" t="str">
            <v>2407120</v>
          </cell>
          <cell r="C903" t="str">
            <v>Розвиток та поліпшення екологічного стану зрошуваних та осушених систем</v>
          </cell>
        </row>
        <row r="904">
          <cell r="B904" t="str">
            <v>2407130</v>
          </cell>
          <cell r="C904" t="str">
            <v>Виконання боргових зобов'язань за кредитом, залученим ДП "Львівська обласна дирекція з протипаводкового захисту" під державну гарантію</v>
          </cell>
        </row>
        <row r="905">
          <cell r="B905" t="str">
            <v>2407140</v>
          </cell>
          <cell r="C905" t="str">
            <v>Здійснення заходів із заповнення водою водосховищ та інших водних об'єктів  Автономної Республіки Крим</v>
          </cell>
        </row>
        <row r="906">
          <cell r="B906" t="str">
            <v>2407150</v>
          </cell>
          <cell r="C906"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907">
          <cell r="B907" t="str">
            <v>2407700</v>
          </cell>
          <cell r="C907" t="str">
            <v>Здійснення заходів щодо запобігання можливому затопленню територій внаслідок льодоходу та повені</v>
          </cell>
        </row>
        <row r="908">
          <cell r="B908" t="str">
            <v>2407800</v>
          </cell>
          <cell r="C908" t="str">
            <v>Реконструкція гідротехнічних споруд захисних масивів дніпровських водосховищ</v>
          </cell>
        </row>
        <row r="909">
          <cell r="B909" t="str">
            <v>2408000</v>
          </cell>
          <cell r="C909" t="str">
            <v>Державне агентство України з управління зоною відчуження</v>
          </cell>
        </row>
        <row r="910">
          <cell r="B910" t="str">
            <v>2408010</v>
          </cell>
          <cell r="C910" t="str">
            <v>Керівництво та управління діяльністю у зоні відчуження</v>
          </cell>
        </row>
        <row r="911">
          <cell r="B911" t="str">
            <v>2408040</v>
          </cell>
          <cell r="C911" t="str">
            <v>Внески України до Чорнобильського фонду "Укриття" та до рахунку ядерної безпеки ЄБРР</v>
          </cell>
        </row>
        <row r="912">
          <cell r="B912" t="str">
            <v>2408070</v>
          </cell>
          <cell r="C912" t="str">
            <v>Радіологічний захист населення та екологічне оздоровлення території, що зазнала радіоактивного забруднення</v>
          </cell>
        </row>
        <row r="913">
          <cell r="B913" t="str">
            <v>2408080</v>
          </cell>
          <cell r="C913" t="str">
            <v>Збереження етнокультурної спадщини регіонів, постраждалих від наслідків Чорнобильської катастрофи</v>
          </cell>
        </row>
        <row r="914">
          <cell r="B914" t="str">
            <v>2408090</v>
          </cell>
          <cell r="C914" t="str">
            <v>Виконання робіт у сфері поводження з радіоактивними відходами неядерного циклу, будівництво комплексу "Вектор" та експлуатація його об'єктів</v>
          </cell>
        </row>
        <row r="915">
          <cell r="B915" t="str">
            <v>2408110</v>
          </cell>
          <cell r="C915" t="str">
            <v>Підтримка екологічно безпечного стану у зонах відчуження і безумовного (обов'язкового) відселення</v>
          </cell>
        </row>
        <row r="916">
          <cell r="B916" t="str">
            <v>2408120</v>
          </cell>
          <cell r="C916" t="str">
            <v>Підтримка у безпечному стані енергоблоків та об'єкта "Укриття" та заходи щодо підготовки до зняття з експлуатації Чорнобильської АЕС</v>
          </cell>
        </row>
        <row r="917">
          <cell r="B917" t="str">
            <v>2408800</v>
          </cell>
          <cell r="C917" t="str">
            <v>Реалізація державних інвестиційних проектів закриття сховищ ПЗРВ іІІІ черга ЧАЕСі та консервація сховища N29 ПЗРВ іБуряківкаі</v>
          </cell>
        </row>
        <row r="918">
          <cell r="B918" t="str">
            <v>2500000</v>
          </cell>
          <cell r="C918" t="str">
            <v>Міністерство соціальної політики України</v>
          </cell>
        </row>
        <row r="919">
          <cell r="B919" t="str">
            <v>2501000</v>
          </cell>
          <cell r="C919" t="str">
            <v>Апарат Міністерства соціальної політики України</v>
          </cell>
        </row>
        <row r="920">
          <cell r="B920" t="str">
            <v>2501010</v>
          </cell>
          <cell r="C920" t="str">
            <v>Керівництво та управління у сфері соціальної політики</v>
          </cell>
        </row>
        <row r="921">
          <cell r="B921" t="str">
            <v>2501040</v>
          </cell>
          <cell r="C921" t="str">
            <v>Прикладні наукові та науково-технічні розробки, підготовка наукових кадрів у сфері соціальної політики</v>
          </cell>
        </row>
        <row r="922">
          <cell r="B922" t="str">
            <v>2501050</v>
          </cell>
          <cell r="C922" t="str">
            <v>Підготовка кадрів для галузі соціального захисту вищими навчальними закладами І і ІІ рівнів акредитації</v>
          </cell>
        </row>
        <row r="923">
          <cell r="B923" t="str">
            <v>2501060</v>
          </cell>
          <cell r="C923" t="str">
            <v>Підвищення кваліфікації працівників системи соціального захисту</v>
          </cell>
        </row>
        <row r="924">
          <cell r="B924" t="str">
            <v>2501070</v>
          </cell>
          <cell r="C924"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925">
          <cell r="B925" t="str">
            <v>2501080</v>
          </cell>
          <cell r="C925" t="str">
            <v>Фінансова підтримка заходів із створення робочих місць для відтворення та розвитку інфраструктури Донецької області</v>
          </cell>
        </row>
        <row r="926">
          <cell r="B926" t="str">
            <v>2501090</v>
          </cell>
          <cell r="C926"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927">
          <cell r="B927" t="str">
            <v>2501100</v>
          </cell>
          <cell r="C927"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928">
          <cell r="B928" t="str">
            <v>2501110</v>
          </cell>
          <cell r="C928" t="str">
            <v>Фінансова підтримка заходів із соціального захисту дітей</v>
          </cell>
        </row>
        <row r="929">
          <cell r="B929" t="str">
            <v>2501120</v>
          </cell>
          <cell r="C929" t="str">
            <v>Розселення та облаштування депортованих кримських татар та осіб інших національностей, які були  депортовані з території України</v>
          </cell>
        </row>
        <row r="930">
          <cell r="B930" t="str">
            <v>2501130</v>
          </cell>
          <cell r="C930" t="str">
            <v>Заходи із соціального захисту дітей, сімей, жінок та інших найбільш вразливих категорій населення</v>
          </cell>
        </row>
        <row r="931">
          <cell r="B931" t="str">
            <v>2501140</v>
          </cell>
          <cell r="C931"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932">
          <cell r="B932" t="str">
            <v>2501150</v>
          </cell>
          <cell r="C932" t="str">
            <v>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v>
          </cell>
        </row>
        <row r="933">
          <cell r="B933" t="str">
            <v>2501160</v>
          </cell>
          <cell r="C933" t="str">
            <v>Довічні державні стипендії</v>
          </cell>
        </row>
        <row r="934">
          <cell r="B934" t="str">
            <v>2501170</v>
          </cell>
          <cell r="C934" t="str">
            <v>Розробка нових видів протезно-ортопедичних виробів та обслуговування інвалідів у стаціонарах при протезних підприємствах</v>
          </cell>
        </row>
        <row r="935">
          <cell r="B935" t="str">
            <v>2501180</v>
          </cell>
          <cell r="C935" t="str">
            <v>Виплата соціальних стипендій студентам (курсантам) вищих навчальних закладів</v>
          </cell>
        </row>
        <row r="936">
          <cell r="B936" t="str">
            <v>2501190</v>
          </cell>
          <cell r="C936"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v>
          </cell>
        </row>
        <row r="937">
          <cell r="B937" t="str">
            <v>2501200</v>
          </cell>
          <cell r="C937" t="str">
            <v>Соціальний захист громадян, які постраждали внаслідок Чорнобильської катастрофи</v>
          </cell>
        </row>
        <row r="938">
          <cell r="B938" t="str">
            <v>2501210</v>
          </cell>
          <cell r="C938" t="str">
            <v>Компенсація сім'ям з дітьми та видатки на безплатне харчування дітей, які постраждали внаслідок Чорнобильської катастрофи</v>
          </cell>
        </row>
        <row r="939">
          <cell r="B939" t="str">
            <v>2501220</v>
          </cell>
          <cell r="C939" t="str">
            <v>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v>
          </cell>
        </row>
        <row r="940">
          <cell r="B940" t="str">
            <v>2501230</v>
          </cell>
          <cell r="C940"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941">
          <cell r="B941" t="str">
            <v>2501240</v>
          </cell>
          <cell r="C941"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942">
          <cell r="B942" t="str">
            <v>2501250</v>
          </cell>
          <cell r="C942"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943">
          <cell r="B943" t="str">
            <v>2501260</v>
          </cell>
          <cell r="C94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944">
          <cell r="B944" t="str">
            <v>2501270</v>
          </cell>
          <cell r="C944" t="str">
            <v>Допомога по тимчасовій непрацездатності громадянам, які постраждали внаслідок Чорнобильської катастрофи</v>
          </cell>
        </row>
        <row r="945">
          <cell r="B945" t="str">
            <v>2501280</v>
          </cell>
          <cell r="C945" t="str">
            <v>Забезпечення житлом громадян, які постраждали внаслідок Чорнобильської катастрофи</v>
          </cell>
        </row>
        <row r="946">
          <cell r="B946" t="str">
            <v>2501300</v>
          </cell>
          <cell r="C946" t="str">
            <v>Обслуговування банківських позик, наданих на пільгових умовах до 1999 року громадянам, які постраждали внаслідок Чорнобильської катастрофи</v>
          </cell>
        </row>
        <row r="947">
          <cell r="B947" t="str">
            <v>2501350</v>
          </cell>
          <cell r="C947"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v>
          </cell>
        </row>
        <row r="948">
          <cell r="B948" t="str">
            <v>2501360</v>
          </cell>
          <cell r="C948" t="str">
            <v>Оздоровлення громадян, які постраждали внаслідок Чорнобильської катастрофи</v>
          </cell>
        </row>
        <row r="949">
          <cell r="B949" t="str">
            <v>2501370</v>
          </cell>
          <cell r="C949" t="str">
            <v>Впровадження інноваційних технологій у виробництві технічних засобів реабілітації інвалідів</v>
          </cell>
        </row>
        <row r="950">
          <cell r="B950" t="str">
            <v>2501380</v>
          </cell>
          <cell r="C950"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951">
          <cell r="B951" t="str">
            <v>2501400</v>
          </cell>
          <cell r="C951"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952">
          <cell r="B952" t="str">
            <v>2501410</v>
          </cell>
          <cell r="C952" t="str">
            <v>Реєстрація державною службою зайнятості трудових договорів, укладених між працівниками та фізичними особами</v>
          </cell>
        </row>
        <row r="953">
          <cell r="B953" t="str">
            <v>2501420</v>
          </cell>
          <cell r="C953" t="str">
            <v>Надання роботодавцям компенсації для забезпечення молоді першим робочим місцем</v>
          </cell>
        </row>
        <row r="954">
          <cell r="B954" t="str">
            <v>2501430</v>
          </cell>
          <cell r="C954" t="str">
            <v>Одноразова виплата жінкам, яким присвоєно почесне звання України "Мати-героїня"</v>
          </cell>
        </row>
        <row r="955">
          <cell r="B955" t="str">
            <v>2501440</v>
          </cell>
          <cell r="C955" t="str">
            <v>Реалізація державної політики з питань сім'ї та дітей</v>
          </cell>
        </row>
        <row r="956">
          <cell r="B956" t="str">
            <v>2501450</v>
          </cell>
          <cell r="C956" t="str">
            <v>Оздоровлення і відпочинок дітей, які потребують особливої уваги та підтримки, в дитячих оздоровчих таборах МДЦ "Артек" і ДЦ "Молода Гвардія"</v>
          </cell>
        </row>
        <row r="957">
          <cell r="B957" t="str">
            <v>2501460</v>
          </cell>
          <cell r="C957"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958">
          <cell r="B958" t="str">
            <v>2501470</v>
          </cell>
          <cell r="C958"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59">
          <cell r="B959" t="str">
            <v>2501480</v>
          </cell>
          <cell r="C959" t="str">
            <v>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v>
          </cell>
        </row>
        <row r="960">
          <cell r="B960" t="str">
            <v>2501500</v>
          </cell>
          <cell r="C960" t="str">
            <v>Фінансова підтримка заходів із залучення до роботи членів малозабезпечених сімей та внутрішньо переміщених осіб в умовах експерименту</v>
          </cell>
        </row>
        <row r="961">
          <cell r="B961" t="str">
            <v>2501550</v>
          </cell>
          <cell r="C961" t="str">
            <v>Підготовка кадрів для галузі соціального захисту вищими навчальними закладами ІІІ - ІV рівнів акредитації</v>
          </cell>
        </row>
        <row r="962">
          <cell r="B962" t="str">
            <v>2501570</v>
          </cell>
          <cell r="C962" t="str">
            <v>Виплата матеріальної допомоги військовослужбовцям, звільненим з  військової строкової служби</v>
          </cell>
        </row>
        <row r="963">
          <cell r="B963" t="str">
            <v>2501580</v>
          </cell>
          <cell r="C963" t="str">
            <v>Придбання (будівництво) житла для інвалідів-сліпих та інвалідів глухих</v>
          </cell>
        </row>
        <row r="964">
          <cell r="B964" t="str">
            <v>2501590</v>
          </cell>
          <cell r="C96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965">
          <cell r="B965" t="str">
            <v>2501600</v>
          </cell>
          <cell r="C965" t="str">
            <v>Розробка та впровадження моделей соціального інвестування</v>
          </cell>
        </row>
        <row r="966">
          <cell r="B966" t="str">
            <v>2501610</v>
          </cell>
          <cell r="C966" t="str">
            <v>Підвищення  ефективності  управління реформою системи соціального захисту</v>
          </cell>
        </row>
        <row r="967">
          <cell r="B967" t="str">
            <v>2501620</v>
          </cell>
          <cell r="C96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968">
          <cell r="B968" t="str">
            <v>2501630</v>
          </cell>
          <cell r="C968" t="str">
            <v>Модернізація системи соціальної підтримки населення України</v>
          </cell>
        </row>
        <row r="969">
          <cell r="B969" t="str">
            <v>2501640</v>
          </cell>
          <cell r="C969" t="str">
            <v>Соціальна підтримка громад</v>
          </cell>
        </row>
        <row r="970">
          <cell r="B970" t="str">
            <v>2501650</v>
          </cell>
          <cell r="C970" t="str">
            <v>Інвестиції на підтримку соціального розвитку територіальних громад</v>
          </cell>
        </row>
        <row r="971">
          <cell r="B971" t="str">
            <v>2501800</v>
          </cell>
          <cell r="C971" t="str">
            <v>Будівництво та реконструкція обієктів державного підприємства іУкраїнський дитячий центр іМолода гвардіяі</v>
          </cell>
        </row>
        <row r="972">
          <cell r="B972" t="str">
            <v>2501900</v>
          </cell>
          <cell r="C972"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973">
          <cell r="B973" t="str">
            <v>2501910</v>
          </cell>
          <cell r="C973" t="str">
            <v>Надання пільг та житлових субсидій населенню на придбання твердого та рідкого пічного побутового палива і скрапленого газу</v>
          </cell>
        </row>
        <row r="974">
          <cell r="B974" t="str">
            <v>2501920</v>
          </cell>
          <cell r="C974"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975">
          <cell r="B975" t="str">
            <v>2501930</v>
          </cell>
          <cell r="C975"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976">
          <cell r="B976" t="str">
            <v>2502000</v>
          </cell>
          <cell r="C976" t="str">
            <v>Державна служба з питань праці</v>
          </cell>
        </row>
        <row r="977">
          <cell r="B977" t="str">
            <v>2502010</v>
          </cell>
          <cell r="C977" t="str">
            <v>Керівництво та управління у сфері промислової безпеки, охорони та гігієни праці, нагляду за додержанням законодавства про працю</v>
          </cell>
        </row>
        <row r="978">
          <cell r="B978" t="str">
            <v>2502020</v>
          </cell>
          <cell r="C978" t="str">
            <v>Прикладні дослідження та розробки, підготовка наукових кадрів у сфері промислової безпеки та охорони праці</v>
          </cell>
        </row>
        <row r="979">
          <cell r="B979" t="str">
            <v>2503000</v>
          </cell>
          <cell r="C979" t="str">
            <v>Державна інспекція України з питань праці</v>
          </cell>
        </row>
        <row r="980">
          <cell r="B980" t="str">
            <v>2503010</v>
          </cell>
          <cell r="C980" t="str">
            <v>Керівництво та управління у сфері нагляду за додержанням законодавства про працю</v>
          </cell>
        </row>
        <row r="981">
          <cell r="B981" t="str">
            <v>2503020</v>
          </cell>
          <cell r="C981" t="str">
            <v>Прикладні дослідження та розробки, підготовка наукових кадрів у сфері промислової безпеки та охорони праці</v>
          </cell>
        </row>
        <row r="982">
          <cell r="B982" t="str">
            <v>2505000</v>
          </cell>
          <cell r="C982" t="str">
            <v>Державна служба України у справах ветеранів війни та учасників антитерористичної операції</v>
          </cell>
        </row>
        <row r="983">
          <cell r="B983" t="str">
            <v>2505010</v>
          </cell>
          <cell r="C983" t="str">
            <v>Керівництво та управління у сфері соціального захисту ветеранів війни та учасників антитерористичної операції</v>
          </cell>
        </row>
        <row r="984">
          <cell r="B984" t="str">
            <v>2505030</v>
          </cell>
          <cell r="C984" t="str">
            <v>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v>
          </cell>
        </row>
        <row r="985">
          <cell r="B985" t="str">
            <v>2505040</v>
          </cell>
          <cell r="C985" t="str">
            <v>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v>
          </cell>
        </row>
        <row r="986">
          <cell r="B986" t="str">
            <v>2505050</v>
          </cell>
          <cell r="C986" t="str">
            <v>Забезпечення житлом воїнів-інтернаціоналістів</v>
          </cell>
        </row>
        <row r="987">
          <cell r="B987" t="str">
            <v>2505080</v>
          </cell>
          <cell r="C987" t="str">
            <v>Здійснення заходів щодо надання соціальної та психологічної допомоги центрами соціально-психологічної реабілітації населення</v>
          </cell>
        </row>
        <row r="988">
          <cell r="B988" t="str">
            <v>2505110</v>
          </cell>
          <cell r="C988" t="str">
            <v>Встановлення телефонів інвалідам І і ІІ груп</v>
          </cell>
        </row>
        <row r="989">
          <cell r="B989" t="str">
            <v>2505120</v>
          </cell>
          <cell r="C989" t="str">
            <v>Компенсаційні виплати інвалідам на бензин, ремонт, техобслуговування автотранспорту та транспортне обслуговування</v>
          </cell>
        </row>
        <row r="990">
          <cell r="B990" t="str">
            <v>2505130</v>
          </cell>
          <cell r="C990"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991">
          <cell r="B991" t="str">
            <v>2505140</v>
          </cell>
          <cell r="C991"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992">
          <cell r="B992" t="str">
            <v>2505150</v>
          </cell>
          <cell r="C992" t="str">
            <v>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v>
          </cell>
        </row>
        <row r="993">
          <cell r="B993" t="str">
            <v>2505160</v>
          </cell>
          <cell r="C993" t="str">
            <v>Забезпечення постраждалих учасників антитерористичної операції санаторно-курортним лікуванням</v>
          </cell>
        </row>
        <row r="994">
          <cell r="B994" t="str">
            <v>2505170</v>
          </cell>
          <cell r="C994"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995">
          <cell r="B995" t="str">
            <v>2505800</v>
          </cell>
          <cell r="C995" t="str">
            <v>Будівництво (придбання) житла для інвалідів по зору і слуху</v>
          </cell>
        </row>
        <row r="996">
          <cell r="B996" t="str">
            <v>2506000</v>
          </cell>
          <cell r="C996" t="str">
            <v>Пенсійний фонд України</v>
          </cell>
        </row>
        <row r="997">
          <cell r="B997" t="str">
            <v>2506020</v>
          </cell>
          <cell r="C997" t="str">
            <v>Дотація на виплату пенсій, надбавок та підвищень до пенсій, призначених за різними пенсійними програмами</v>
          </cell>
        </row>
        <row r="998">
          <cell r="B998" t="str">
            <v>2506030</v>
          </cell>
          <cell r="C998"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999">
          <cell r="B999" t="str">
            <v>2506050</v>
          </cell>
          <cell r="C999" t="str">
            <v>Покриття дефіциту коштів Пенсійного фонду України для виплати пенсій</v>
          </cell>
        </row>
        <row r="1000">
          <cell r="B1000" t="str">
            <v>2506060</v>
          </cell>
          <cell r="C1000" t="str">
            <v>Допомога пенсіонерам на придбання ліків</v>
          </cell>
        </row>
        <row r="1001">
          <cell r="B1001" t="str">
            <v>2506070</v>
          </cell>
          <cell r="C1001" t="str">
            <v>Пенсійне забезпечення працівників, зайнятих повний робочий день на підземних роботах, та членів їх сімей</v>
          </cell>
        </row>
        <row r="1002">
          <cell r="B1002" t="str">
            <v>2506080</v>
          </cell>
          <cell r="C1002" t="str">
            <v>Фінансове забезпечення виплати пенсій, надбавок та підвищень до пенсій, призначених за пенсійними програмами, та дефіциту коштів Пенсійного фонду</v>
          </cell>
        </row>
        <row r="1003">
          <cell r="B1003" t="str">
            <v>2507000</v>
          </cell>
          <cell r="C1003" t="str">
            <v>Фонд соціального захисту інвалідів</v>
          </cell>
        </row>
        <row r="1004">
          <cell r="B1004" t="str">
            <v>2507020</v>
          </cell>
          <cell r="C1004" t="str">
            <v>Фінансова підтримка громадських обієднань інвалідів</v>
          </cell>
        </row>
        <row r="1005">
          <cell r="B1005" t="str">
            <v>2507030</v>
          </cell>
          <cell r="C1005" t="str">
            <v>Заходи із соціальної, трудової та професійної реабілітації інвалідів</v>
          </cell>
        </row>
        <row r="1006">
          <cell r="B1006" t="str">
            <v>2507040</v>
          </cell>
          <cell r="C1006" t="str">
            <v>Забезпечення діяльності Фонду соціального захисту інвалідів</v>
          </cell>
        </row>
        <row r="1007">
          <cell r="B1007" t="str">
            <v>2507050</v>
          </cell>
          <cell r="C1007"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1008">
          <cell r="B1008" t="str">
            <v>2507070</v>
          </cell>
          <cell r="C1008"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1009">
          <cell r="B1009" t="str">
            <v>2507080</v>
          </cell>
          <cell r="C1009"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1010">
          <cell r="B1010" t="str">
            <v>2507090</v>
          </cell>
          <cell r="C1010" t="str">
            <v>Забезпечення окремих категорій населення України технічними та іншими засобами реабілітації</v>
          </cell>
        </row>
        <row r="1011">
          <cell r="B1011" t="str">
            <v>2507100</v>
          </cell>
          <cell r="C1011" t="str">
            <v>Реабілітація дітей-інвалідів</v>
          </cell>
        </row>
        <row r="1012">
          <cell r="B1012" t="str">
            <v>2508000</v>
          </cell>
          <cell r="C1012" t="str">
            <v>Державна служба гірничого нагляду та промислової безпеки України</v>
          </cell>
        </row>
        <row r="1013">
          <cell r="B1013" t="str">
            <v>2508010</v>
          </cell>
          <cell r="C1013" t="str">
            <v>Керівництво та управління у сфері гірничого нагляду та промислової безпеки</v>
          </cell>
        </row>
        <row r="1014">
          <cell r="B1014" t="str">
            <v>2510000</v>
          </cell>
          <cell r="C1014" t="str">
            <v>Міністерство соціальної політики України (загальнодержавні видатки та кредитування)</v>
          </cell>
        </row>
        <row r="1015">
          <cell r="B1015" t="str">
            <v>2511000</v>
          </cell>
          <cell r="C1015" t="str">
            <v>Міністерство соціальної політики України (загальнодержавні видатки та кредитування)</v>
          </cell>
        </row>
        <row r="1016">
          <cell r="B1016" t="str">
            <v>2511040</v>
          </cell>
          <cell r="C1016" t="str">
            <v>Субвенція з державного бюджету бюджету м. Києва на капітальний ремонт третього корпусу центру захисту дітей "Наші діти"</v>
          </cell>
        </row>
        <row r="1017">
          <cell r="B1017" t="str">
            <v>2511050</v>
          </cell>
          <cell r="C1017" t="str">
            <v>Видатки для забезпечення доплат до заробітної плати працівникам бюджетної сфери до рівня прожиткового мінімуму для працездатних осіб</v>
          </cell>
        </row>
        <row r="1018">
          <cell r="B1018" t="str">
            <v>2511060</v>
          </cell>
          <cell r="C1018"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1019">
          <cell r="B1019" t="str">
            <v>2511100</v>
          </cell>
          <cell r="C1019" t="str">
            <v>Субвенція з державного бюджету обласному бюджету Луганської області на капітальний ремонт управління соціального захисту населення</v>
          </cell>
        </row>
        <row r="1020">
          <cell r="B1020" t="str">
            <v>2511110</v>
          </cell>
          <cell r="C1020"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1021">
          <cell r="B1021" t="str">
            <v>2511120</v>
          </cell>
          <cell r="C1021"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v>
          </cell>
        </row>
        <row r="1022">
          <cell r="B1022" t="str">
            <v>2511130</v>
          </cell>
          <cell r="C1022"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023">
          <cell r="B1023" t="str">
            <v>2511140</v>
          </cell>
          <cell r="C1023"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024">
          <cell r="B1024" t="str">
            <v>2511150</v>
          </cell>
          <cell r="C102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025">
          <cell r="B1025" t="str">
            <v>2511160</v>
          </cell>
          <cell r="C1025"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v>
          </cell>
        </row>
        <row r="1026">
          <cell r="B1026" t="str">
            <v>2511170</v>
          </cell>
          <cell r="C1026"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v>
          </cell>
        </row>
        <row r="1027">
          <cell r="B1027" t="str">
            <v>2511180</v>
          </cell>
          <cell r="C1027" t="str">
            <v>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v>
          </cell>
        </row>
        <row r="1028">
          <cell r="B1028" t="str">
            <v>2511190</v>
          </cell>
          <cell r="C1028" t="str">
            <v>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v>
          </cell>
        </row>
        <row r="1029">
          <cell r="B1029" t="str">
            <v>2511200</v>
          </cell>
          <cell r="C1029" t="str">
            <v>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v>
          </cell>
        </row>
        <row r="1030">
          <cell r="B1030" t="str">
            <v>2700000</v>
          </cell>
          <cell r="C1030" t="str">
            <v>Міністерство з питань житлово-комунального господарства України</v>
          </cell>
        </row>
        <row r="1031">
          <cell r="B1031" t="str">
            <v>2701000</v>
          </cell>
          <cell r="C1031" t="str">
            <v>Апарат Міністерства з питань житлово-комунального господарства України</v>
          </cell>
        </row>
        <row r="1032">
          <cell r="B1032" t="str">
            <v>2701010</v>
          </cell>
          <cell r="C1032" t="str">
            <v>Керівництво та управління у сфері житлово-комунального господарства</v>
          </cell>
        </row>
        <row r="1033">
          <cell r="B1033" t="str">
            <v>2701030</v>
          </cell>
          <cell r="C1033"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1034">
          <cell r="B1034" t="str">
            <v>2701040</v>
          </cell>
          <cell r="C1034" t="str">
            <v>Наукові розробки із нормування та стандартизації у сфері житлової політики</v>
          </cell>
        </row>
        <row r="1035">
          <cell r="B1035" t="str">
            <v>2701070</v>
          </cell>
          <cell r="C1035" t="str">
            <v>Реклама та інформування громадськості щодо створення та діяльності об'єднань співвласників багатоквартирних будинків</v>
          </cell>
        </row>
        <row r="1036">
          <cell r="B1036" t="str">
            <v>2701080</v>
          </cell>
          <cell r="C1036" t="str">
            <v>Нагородження переможців всеукраїнського конкурсу "Населений пункт найкращого благоустрою і підтримки громадського порядку" за 2009 рік</v>
          </cell>
        </row>
        <row r="1037">
          <cell r="B1037" t="str">
            <v>2701100</v>
          </cell>
          <cell r="C1037" t="str">
            <v>Розробка схем та проектних рішень масового застосування</v>
          </cell>
        </row>
        <row r="1038">
          <cell r="B1038" t="str">
            <v>2701170</v>
          </cell>
          <cell r="C1038" t="str">
            <v>Ліквідація наслідків підтоплення територій в містах і селищах України</v>
          </cell>
        </row>
        <row r="1039">
          <cell r="B1039" t="str">
            <v>2701180</v>
          </cell>
          <cell r="C1039" t="str">
            <v>Загальнодержавна програма реформування житлово-комунального господарства в т. ч. на здешевлення кредитів для виконання цієї програми</v>
          </cell>
        </row>
        <row r="1040">
          <cell r="B1040" t="str">
            <v>2701190</v>
          </cell>
          <cell r="C1040" t="str">
            <v>Підготовка фахівців для житлово-комунального господарства</v>
          </cell>
        </row>
        <row r="1041">
          <cell r="B1041" t="str">
            <v>2701200</v>
          </cell>
          <cell r="C1041" t="str">
            <v>Відшкодування відсоткової ставки по кредитах, спрямованих на реалізацію проектів з енергозбереження в житлово-комунальному господарстві</v>
          </cell>
        </row>
        <row r="1042">
          <cell r="B1042" t="str">
            <v>2701210</v>
          </cell>
          <cell r="C1042" t="str">
            <v>Реалізація інвестиційних та інноваційних проектів з енергозбереження в житлово-комунальному господарстві</v>
          </cell>
        </row>
        <row r="1043">
          <cell r="B1043" t="str">
            <v>2701220</v>
          </cell>
          <cell r="C1043"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1044">
          <cell r="B1044" t="str">
            <v>2701240</v>
          </cell>
          <cell r="C1044" t="str">
            <v>Реалізація інвестиційних (пілотних) проектів у сфері житлово-комунального господарства</v>
          </cell>
        </row>
        <row r="1045">
          <cell r="B1045" t="str">
            <v>2701340</v>
          </cell>
          <cell r="C1045" t="str">
            <v>Реконструкція централізованих систем водопостачання і водовідведення з використанням енергоощадного обладнання та технологій</v>
          </cell>
        </row>
        <row r="1046">
          <cell r="B1046" t="str">
            <v>2701850</v>
          </cell>
          <cell r="C1046" t="str">
            <v>Будівництво другої нитки Головного міського каналізаційного колектора в м. Києві в рамках підготовки до Євро-2012</v>
          </cell>
        </row>
        <row r="1047">
          <cell r="B1047" t="str">
            <v>2705000</v>
          </cell>
          <cell r="C1047" t="str">
            <v>Державна архітектурно-будівельна інспекція</v>
          </cell>
        </row>
        <row r="1048">
          <cell r="B1048" t="str">
            <v>2710000</v>
          </cell>
          <cell r="C1048" t="str">
            <v>Міністерство з питань житлово-комунального господарства України (загальнодержавні витрати)</v>
          </cell>
        </row>
        <row r="1049">
          <cell r="B1049" t="str">
            <v>2711000</v>
          </cell>
          <cell r="C1049" t="str">
            <v>Міністерство з питань житлово-комунального господарства України (загальнодержавні витрати)</v>
          </cell>
        </row>
        <row r="1050">
          <cell r="B1050" t="str">
            <v>2711020</v>
          </cell>
          <cell r="C1050" t="str">
            <v>Субвенція з державного бюджету місцевим бюджетам на придбання вагонів для комунального електротранспорту (тролейбусів і трамваїв)</v>
          </cell>
        </row>
        <row r="1051">
          <cell r="B1051" t="str">
            <v>2711100</v>
          </cell>
          <cell r="C1051"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1052">
          <cell r="B1052" t="str">
            <v>2711140</v>
          </cell>
          <cell r="C1052"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53">
          <cell r="B1053" t="str">
            <v>2711150</v>
          </cell>
          <cell r="C1053" t="str">
            <v>Субвенція з державного бюджету міському бюджету м. Алчевськ на соціально-економічний розвиток</v>
          </cell>
        </row>
        <row r="1054">
          <cell r="B1054" t="str">
            <v>2711170</v>
          </cell>
          <cell r="C1054" t="str">
            <v>Ліквідація наслідків підтоплення територій в містах і селищах України</v>
          </cell>
        </row>
        <row r="1055">
          <cell r="B1055" t="str">
            <v>2750000</v>
          </cell>
          <cell r="C1055" t="str">
            <v>Міністерство регіонального розвитку, будівництва та житлово-комунального господарства України</v>
          </cell>
        </row>
        <row r="1056">
          <cell r="B1056" t="str">
            <v>2751000</v>
          </cell>
          <cell r="C1056" t="str">
            <v>Апарат Міністерства регіонального розвитку, будівництва та житлово-комунального господарства України</v>
          </cell>
        </row>
        <row r="1057">
          <cell r="B1057" t="str">
            <v>2751010</v>
          </cell>
          <cell r="C1057" t="str">
            <v>Керівництво та управління у сфері регіонального розвитку, будівництва та житлово-комунального господарства</v>
          </cell>
        </row>
        <row r="1058">
          <cell r="B1058" t="str">
            <v>2751030</v>
          </cell>
          <cell r="C1058"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1059">
          <cell r="B1059" t="str">
            <v>2751040</v>
          </cell>
          <cell r="C1059" t="str">
            <v>Наукові розробки із нормування та стандартизації у сфері будівництва та житлової політики</v>
          </cell>
        </row>
        <row r="1060">
          <cell r="B1060" t="str">
            <v>2751050</v>
          </cell>
          <cell r="C1060"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1061">
          <cell r="B1061" t="str">
            <v>2751060</v>
          </cell>
          <cell r="C1061" t="str">
            <v>Відзначення Державною премією у сфері архітектури та фінансова підтримка творчих спілок</v>
          </cell>
        </row>
        <row r="1062">
          <cell r="B1062" t="str">
            <v>2751070</v>
          </cell>
          <cell r="C1062" t="str">
            <v>Функціонування Державної науково-технічної бібліотеки</v>
          </cell>
        </row>
        <row r="1063">
          <cell r="B1063" t="str">
            <v>2751080</v>
          </cell>
          <cell r="C1063" t="str">
            <v>Збереження архітектурної спадщини в заповідниках</v>
          </cell>
        </row>
        <row r="1064">
          <cell r="B1064" t="str">
            <v>2751090</v>
          </cell>
          <cell r="C1064" t="str">
            <v>Паспортизація, інвентаризація та реставрація пам'яток архітектури</v>
          </cell>
        </row>
        <row r="1065">
          <cell r="B1065" t="str">
            <v>2751100</v>
          </cell>
          <cell r="C1065" t="str">
            <v>Розробка схем та проектних рішень масового застосування</v>
          </cell>
        </row>
        <row r="1066">
          <cell r="B1066" t="str">
            <v>2751110</v>
          </cell>
          <cell r="C1066"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1067">
          <cell r="B1067" t="str">
            <v>2751120</v>
          </cell>
          <cell r="C1067" t="str">
            <v>Підготовка фахівців для органів місцевого самоврядування</v>
          </cell>
        </row>
        <row r="1068">
          <cell r="B1068" t="str">
            <v>2751130</v>
          </cell>
          <cell r="C1068" t="str">
            <v>Реалізація пілотних проектів у сфері житлово-комунального господарства</v>
          </cell>
        </row>
        <row r="1069">
          <cell r="B1069" t="str">
            <v>2751140</v>
          </cell>
          <cell r="C1069" t="str">
            <v>Державний насіннєвий контроль у сфері зеленого будівництва та квітникарства</v>
          </cell>
        </row>
        <row r="1070">
          <cell r="B1070" t="str">
            <v>2751150</v>
          </cell>
          <cell r="C1070" t="str">
            <v>Збереження і вивчення у спеціально створених умовах різноманітних видів дерев і чагарників</v>
          </cell>
        </row>
        <row r="1071">
          <cell r="B1071" t="str">
            <v>2751160</v>
          </cell>
          <cell r="C1071"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1072">
          <cell r="B1072" t="str">
            <v>2751170</v>
          </cell>
          <cell r="C1072" t="str">
            <v>Реконструкція систем водопостачання м. Львова</v>
          </cell>
        </row>
        <row r="1073">
          <cell r="B1073" t="str">
            <v>2751190</v>
          </cell>
          <cell r="C1073" t="str">
            <v>Надання державної підтримки для будівництва (придбання) доступного житла</v>
          </cell>
        </row>
        <row r="1074">
          <cell r="B1074" t="str">
            <v>2751200</v>
          </cell>
          <cell r="C107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1075">
          <cell r="B1075" t="str">
            <v>2751210</v>
          </cell>
          <cell r="C1075" t="str">
            <v>Проведення земельної реформи</v>
          </cell>
        </row>
        <row r="1076">
          <cell r="B1076" t="str">
            <v>2751220</v>
          </cell>
          <cell r="C1076" t="str">
            <v>Часткова компенсація витрат за спожиту електроенергію, повіязаних з перекиданням води у маловодні регіони</v>
          </cell>
        </row>
        <row r="1077">
          <cell r="B1077" t="str">
            <v>2751230</v>
          </cell>
          <cell r="C1077" t="str">
            <v>Пошук і впорядкування поховань жертв війни та політичних репресій</v>
          </cell>
        </row>
        <row r="1078">
          <cell r="B1078" t="str">
            <v>2751240</v>
          </cell>
          <cell r="C1078" t="str">
            <v>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v>
          </cell>
        </row>
        <row r="1079">
          <cell r="B1079" t="str">
            <v>2751250</v>
          </cell>
          <cell r="C1079" t="str">
            <v>Загальнодержавні топографо-геодезичні та картографічні роботи, демаркація та делімітація державного кордону</v>
          </cell>
        </row>
        <row r="1080">
          <cell r="B1080" t="str">
            <v>2751260</v>
          </cell>
          <cell r="C1080"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1081">
          <cell r="B1081" t="str">
            <v>2751270</v>
          </cell>
          <cell r="C1081" t="str">
            <v>Підтримка регіональної політики України</v>
          </cell>
        </row>
        <row r="1082">
          <cell r="B1082" t="str">
            <v>2751280</v>
          </cell>
          <cell r="C1082" t="str">
            <v>Державні капітальні вкладення на реалізацію Чорнобильської будівельної програми</v>
          </cell>
        </row>
        <row r="1083">
          <cell r="B1083" t="str">
            <v>2751290</v>
          </cell>
          <cell r="C1083" t="str">
            <v>Функціонування Фонду енергоефективності</v>
          </cell>
        </row>
        <row r="1084">
          <cell r="B1084" t="str">
            <v>2751300</v>
          </cell>
          <cell r="C1084" t="str">
            <v>Забезпечення житлом інвалідів війни</v>
          </cell>
        </row>
        <row r="1085">
          <cell r="B1085" t="str">
            <v>2751310</v>
          </cell>
          <cell r="C1085"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1086">
          <cell r="B1086" t="str">
            <v>2751320</v>
          </cell>
          <cell r="C1086" t="str">
            <v>Будівництво футбольних полів зі штучним покриттям в регіонах України</v>
          </cell>
        </row>
        <row r="1087">
          <cell r="B1087" t="str">
            <v>2751330</v>
          </cell>
          <cell r="C1087" t="str">
            <v>Облаштування багатоквартирних будинків сучасними засобами обліку і регулювання води та теплової енергії</v>
          </cell>
        </row>
        <row r="1088">
          <cell r="B1088" t="str">
            <v>2751340</v>
          </cell>
          <cell r="C1088"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1089">
          <cell r="B1089" t="str">
            <v>2751360</v>
          </cell>
          <cell r="C1089"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1090">
          <cell r="B1090" t="str">
            <v>2751370</v>
          </cell>
          <cell r="C1090" t="str">
            <v>Фінансова підтримка Державного фонду сприяння молодіжному житловому будівництву</v>
          </cell>
        </row>
        <row r="1091">
          <cell r="B1091" t="str">
            <v>2751380</v>
          </cell>
          <cell r="C1091"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1092">
          <cell r="B1092" t="str">
            <v>2751390</v>
          </cell>
          <cell r="C1092"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1093">
          <cell r="B1093" t="str">
            <v>2751420</v>
          </cell>
          <cell r="C1093"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1094">
          <cell r="B1094" t="str">
            <v>2751430</v>
          </cell>
          <cell r="C1094" t="str">
            <v>Державне пільгове кредитування індивідуальних сільських забудовників на будівництво (реконструкцію) та придбання житла</v>
          </cell>
        </row>
        <row r="1095">
          <cell r="B1095" t="str">
            <v>2751440</v>
          </cell>
          <cell r="C1095" t="str">
            <v>Повернення кредитів, наданих з державного бюджету індивідуальним сільським забудовникам на будівництво (реконструкцію) та придбання житла</v>
          </cell>
        </row>
        <row r="1096">
          <cell r="B1096" t="str">
            <v>2751450</v>
          </cell>
          <cell r="C1096" t="str">
            <v>Реконструкція та будівництво систем централізованого водовідведення</v>
          </cell>
        </row>
        <row r="1097">
          <cell r="B1097" t="str">
            <v>2751460</v>
          </cell>
          <cell r="C1097" t="str">
            <v>Капітальний ремонт гуртожитків, що передаються з державної власності у власність територіальних громад</v>
          </cell>
        </row>
        <row r="1098">
          <cell r="B1098" t="str">
            <v>2751470</v>
          </cell>
          <cell r="C1098" t="str">
            <v>Здешевлення вартості іпотечних кредитів для забезпечення доступним житлом громадян, які потребують поліпшення житлових умов</v>
          </cell>
        </row>
        <row r="1099">
          <cell r="B1099" t="str">
            <v>2751500</v>
          </cell>
          <cell r="C1099" t="str">
            <v>Видатки із Стабілізаційного фонду за напрямом здійснення інвестицій в об'єкти розвитку соціально-культурної сфери</v>
          </cell>
        </row>
        <row r="1100">
          <cell r="B1100" t="str">
            <v>2751520</v>
          </cell>
          <cell r="C1100"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1101">
          <cell r="B1101" t="str">
            <v>2751530</v>
          </cell>
          <cell r="C1101" t="str">
            <v>Підтримка статутної діяльності Всеукраїнських асоціацій органів місцевого самоврядування</v>
          </cell>
        </row>
        <row r="1102">
          <cell r="B1102" t="str">
            <v>2751540</v>
          </cell>
          <cell r="C1102"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1103">
          <cell r="B1103" t="str">
            <v>2751560</v>
          </cell>
          <cell r="C1103" t="str">
            <v>Очищення побутово-стічних вод міста Калуш</v>
          </cell>
        </row>
        <row r="1104">
          <cell r="B1104" t="str">
            <v>2751570</v>
          </cell>
          <cell r="C1104" t="str">
            <v>Реалізація Загальнодержавної цільової програми "Питна вода України"</v>
          </cell>
        </row>
        <row r="1105">
          <cell r="B1105" t="str">
            <v>2751580</v>
          </cell>
          <cell r="C1105" t="str">
            <v>Реалізація проектів ремонту, реконструкції, будівництва зовнішнього освітлення вулиць із застосуванням енергозберігаючих технологій</v>
          </cell>
        </row>
        <row r="1106">
          <cell r="B1106" t="str">
            <v>2751590</v>
          </cell>
          <cell r="C1106" t="str">
            <v>Відновлення (будівництво, капітальний ремонт, реконструкція) інфраструктури у Донецькій та Луганській областях</v>
          </cell>
        </row>
        <row r="1107">
          <cell r="B1107" t="str">
            <v>2751600</v>
          </cell>
          <cell r="C1107"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1108">
          <cell r="B1108" t="str">
            <v>2751610</v>
          </cell>
          <cell r="C1108" t="str">
            <v>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v>
          </cell>
        </row>
        <row r="1109">
          <cell r="B1109" t="str">
            <v>2751620</v>
          </cell>
          <cell r="C1109" t="str">
            <v>Розвиток системи водопостачання та водовідведення в м. Миколаєві</v>
          </cell>
        </row>
        <row r="1110">
          <cell r="B1110" t="str">
            <v>2751630</v>
          </cell>
          <cell r="C1110" t="str">
            <v>Реалізація надзвичайної  кредитної  програми для відновлення України</v>
          </cell>
        </row>
        <row r="1111">
          <cell r="B1111" t="str">
            <v>2751640</v>
          </cell>
          <cell r="C1111" t="str">
            <v>Програма розвитку муніципальної інфраструктури</v>
          </cell>
        </row>
        <row r="1112">
          <cell r="B1112" t="str">
            <v>2751650</v>
          </cell>
          <cell r="C1112" t="str">
            <v>Відновлення Сходу України</v>
          </cell>
        </row>
        <row r="1113">
          <cell r="B1113" t="str">
            <v>2751800</v>
          </cell>
          <cell r="C1113" t="str">
            <v>Проведення протизсувних заходів, інженерного захисту, протиаварійних та ремонтно-реставраційних робіт на території Києво-Печерської Лаври</v>
          </cell>
        </row>
        <row r="1114">
          <cell r="B1114" t="str">
            <v>2751810</v>
          </cell>
          <cell r="C1114" t="str">
            <v>Капітальний ремонт, модернізація та заміна ліфтів у житлових будинках</v>
          </cell>
        </row>
        <row r="1115">
          <cell r="B1115" t="str">
            <v>2751820</v>
          </cell>
          <cell r="C1115" t="str">
            <v>Реконструкція та реставрація об'єктів культурної спадщини в містах проведення чемпіонату Євро - 2012</v>
          </cell>
        </row>
        <row r="1116">
          <cell r="B1116" t="str">
            <v>2751830</v>
          </cell>
          <cell r="C1116" t="str">
            <v>Реставрація та пристосування Маріїнського палацу в м. Києві</v>
          </cell>
        </row>
        <row r="1117">
          <cell r="B1117" t="str">
            <v>2751850</v>
          </cell>
          <cell r="C111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118">
          <cell r="B1118" t="str">
            <v>2751880</v>
          </cell>
          <cell r="C111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119">
          <cell r="B1119" t="str">
            <v>2752000</v>
          </cell>
          <cell r="C1119" t="str">
            <v>Державна архітектурно-будівельна інспекція України</v>
          </cell>
        </row>
        <row r="1120">
          <cell r="B1120" t="str">
            <v>2752010</v>
          </cell>
          <cell r="C1120" t="str">
            <v>Керівництво та управління у сфері архітектурно-будівельного контролю та нагляду</v>
          </cell>
        </row>
        <row r="1121">
          <cell r="B1121" t="str">
            <v>2753000</v>
          </cell>
          <cell r="C1121" t="str">
            <v>Державне агентство з питань електронного урядування України</v>
          </cell>
        </row>
        <row r="1122">
          <cell r="B1122" t="str">
            <v>2754000</v>
          </cell>
          <cell r="C1122" t="str">
            <v>Державне агентство з енергоефективності та енергозбереження України</v>
          </cell>
        </row>
        <row r="1123">
          <cell r="B1123" t="str">
            <v>2754010</v>
          </cell>
          <cell r="C1123" t="str">
            <v>Керівництво та управління у сфері ефективного використання енергетичних ресурсів</v>
          </cell>
        </row>
        <row r="1124">
          <cell r="B1124" t="str">
            <v>2754040</v>
          </cell>
          <cell r="C1124" t="str">
            <v>Державна підтримка заходів з енергозбереження через механізм здешевлення кредитів</v>
          </cell>
        </row>
        <row r="1125">
          <cell r="B1125" t="str">
            <v>2754060</v>
          </cell>
          <cell r="C1125" t="str">
            <v>Реалізація Державної цільової економічної програми енергоефективності</v>
          </cell>
        </row>
        <row r="1126">
          <cell r="B1126" t="str">
            <v>2755000</v>
          </cell>
          <cell r="C1126" t="str">
            <v>Державна служба України з питань геодезії, картографії та кадастру</v>
          </cell>
        </row>
        <row r="1127">
          <cell r="B1127" t="str">
            <v>2755010</v>
          </cell>
          <cell r="C1127" t="str">
            <v>Керівництво та управління у сфері геодезії, картографії та кадастру</v>
          </cell>
        </row>
        <row r="1128">
          <cell r="B1128" t="str">
            <v>2755020</v>
          </cell>
          <cell r="C1128" t="str">
            <v>Проведення земельної реформи</v>
          </cell>
        </row>
        <row r="1129">
          <cell r="B1129" t="str">
            <v>2755030</v>
          </cell>
          <cell r="C1129" t="str">
            <v>Загальнодержавні топографо-геодезичні та картографічні роботи, демаркація та делімітація державного кордону</v>
          </cell>
        </row>
        <row r="1130">
          <cell r="B1130" t="str">
            <v>2756000</v>
          </cell>
          <cell r="C1130" t="str">
            <v>Державне агентство з питань відновлення Донбасу</v>
          </cell>
        </row>
        <row r="1131">
          <cell r="B1131" t="str">
            <v>2756010</v>
          </cell>
          <cell r="C1131" t="str">
            <v>Керівництво та управління у сфері відновлення Донбасу</v>
          </cell>
        </row>
        <row r="1132">
          <cell r="B1132" t="str">
            <v>2760000</v>
          </cell>
          <cell r="C1132" t="str">
            <v>Міністерство регіонального розвитку, будівництва та житлово-комунального господарства України (загальнодержавні видатки та кредитування)</v>
          </cell>
        </row>
        <row r="1133">
          <cell r="B1133" t="str">
            <v>2761000</v>
          </cell>
          <cell r="C1133" t="str">
            <v>Міністерство регіонального розвитку, будівництва та житлово-комунального господарства України (загальнодержавні видатки та кредитування)</v>
          </cell>
        </row>
        <row r="1134">
          <cell r="B1134" t="str">
            <v>2761020</v>
          </cell>
          <cell r="C1134" t="str">
            <v>Субвенція з державного бюджету міському бюджету міста Івано-Франківська на відзначення 350-річчя міста Івано-Франківська</v>
          </cell>
        </row>
        <row r="1135">
          <cell r="B1135" t="str">
            <v>2761030</v>
          </cell>
          <cell r="C1135" t="str">
            <v>Субвенція з державного бюджету місцевим бюджетам на фінансування проектів транскордонного співробітництва</v>
          </cell>
        </row>
        <row r="1136">
          <cell r="B1136" t="str">
            <v>2761040</v>
          </cell>
          <cell r="C1136" t="str">
            <v>Субвенція з державного бюджету місцевим бюджетам на реалізацію заходів, спрямованих на розвиток системи охорони здоров'я у сільській місцевості</v>
          </cell>
        </row>
        <row r="1137">
          <cell r="B1137" t="str">
            <v>2761050</v>
          </cell>
          <cell r="C1137"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138">
          <cell r="B1138" t="str">
            <v>2761060</v>
          </cell>
          <cell r="C1138" t="str">
            <v>Субвенція з державного бюджету бюджету Василівського району на соціально-економічний розвиток смт. Степногірськ</v>
          </cell>
        </row>
        <row r="1139">
          <cell r="B1139" t="str">
            <v>2761070</v>
          </cell>
          <cell r="C1139" t="str">
            <v>Державний фонд регіонального розвитку</v>
          </cell>
        </row>
        <row r="1140">
          <cell r="B1140" t="str">
            <v>2761080</v>
          </cell>
          <cell r="C1140" t="str">
            <v>Субвенція з державного бюджету міському бюджету м. Львова на відновлення історичної спадщини міста</v>
          </cell>
        </row>
        <row r="1141">
          <cell r="B1141" t="str">
            <v>2761090</v>
          </cell>
          <cell r="C1141" t="str">
            <v>Субвенція з державного бюджету місцевим бюджетам на здійснення заходів щодо соціально-економічного розвитку окремих територій</v>
          </cell>
        </row>
        <row r="1142">
          <cell r="B1142" t="str">
            <v>2761100</v>
          </cell>
          <cell r="C1142"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143">
          <cell r="B1143" t="str">
            <v>2761110</v>
          </cell>
          <cell r="C1143" t="str">
            <v>Субвенція з державного бюджету місцевим бюджетам на забезпечення житлом працівників бюджетної сфери, які заключили контракт на 20 років</v>
          </cell>
        </row>
        <row r="1144">
          <cell r="B1144" t="str">
            <v>2761120</v>
          </cell>
          <cell r="C1144" t="str">
            <v>Субвенція з державного бюджету міському бюджету міста Дніпродзержинська на проведення протизсувних заходів у Шамишиній балці</v>
          </cell>
        </row>
        <row r="1145">
          <cell r="B1145" t="str">
            <v>2761130</v>
          </cell>
          <cell r="C1145" t="str">
            <v>Субвенція з державного бюджету місцевим бюджетам на формування інфраструктури об'єднаних територіальних громад</v>
          </cell>
        </row>
        <row r="1146">
          <cell r="B1146" t="str">
            <v>2761140</v>
          </cell>
          <cell r="C1146" t="str">
            <v>Субвенція з державного бюджету обласному бюджету Донецької області  на погашення заборгованості за електричну енергію підприємств водопостачання</v>
          </cell>
        </row>
        <row r="1147">
          <cell r="B1147" t="str">
            <v>2761150</v>
          </cell>
          <cell r="C1147"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148">
          <cell r="B1148" t="str">
            <v>2761160</v>
          </cell>
          <cell r="C1148" t="str">
            <v>Субвенція з державного бюджету бюджету Новоград-Волинського району Житомирської області на соціально-економічний розвиток району</v>
          </cell>
        </row>
        <row r="1149">
          <cell r="B1149" t="str">
            <v>2761170</v>
          </cell>
          <cell r="C1149" t="str">
            <v>Субвенція з державного бюджету міському бюджету міста Макіївка Донецької області на соціально-економічний розвиток</v>
          </cell>
        </row>
        <row r="1150">
          <cell r="B1150" t="str">
            <v>2761180</v>
          </cell>
          <cell r="C1150"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151">
          <cell r="B1151" t="str">
            <v>2761190</v>
          </cell>
          <cell r="C1151" t="str">
            <v>Субвенція з державного бюджету міському бюджету міста Бердянськ Запорізької області на укріплення Бердянської коси</v>
          </cell>
        </row>
        <row r="1152">
          <cell r="B1152" t="str">
            <v>2761200</v>
          </cell>
          <cell r="C1152" t="str">
            <v>Субвенція з державного бюджету міському бюджету міста Жовті Води Дніпропетровської області на соціально-економічний розвиток</v>
          </cell>
        </row>
        <row r="1153">
          <cell r="B1153" t="str">
            <v>2761210</v>
          </cell>
          <cell r="C1153"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154">
          <cell r="B1154" t="str">
            <v>2761220</v>
          </cell>
          <cell r="C1154" t="str">
            <v>Субвенція з державного бюджету міському бюджету міста Львова на реалізацію заходів з цілодобового водозабезпечення міста Львова</v>
          </cell>
        </row>
        <row r="1155">
          <cell r="B1155" t="str">
            <v>2761230</v>
          </cell>
          <cell r="C1155"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156">
          <cell r="B1156" t="str">
            <v>2761240</v>
          </cell>
          <cell r="C1156"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157">
          <cell r="B1157" t="str">
            <v>2761250</v>
          </cell>
          <cell r="C1157"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158">
          <cell r="B1158" t="str">
            <v>2761260</v>
          </cell>
          <cell r="C1158" t="str">
            <v>Субвенція з державного бюджету міському бюджету міста Дніпропетровська на соціально-економічний розвиток</v>
          </cell>
        </row>
        <row r="1159">
          <cell r="B1159" t="str">
            <v>2761270</v>
          </cell>
          <cell r="C1159" t="str">
            <v>Субвенція з державного бюджету міському бюджету міста Харцизьк Донецької області на соціально-економічний розвиток</v>
          </cell>
        </row>
        <row r="1160">
          <cell r="B1160" t="str">
            <v>2761280</v>
          </cell>
          <cell r="C1160"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161">
          <cell r="B1161" t="str">
            <v>2761290</v>
          </cell>
          <cell r="C1161" t="str">
            <v>Субвенція з державного бюджету міському бюджету міста Єнакієве Донецької області на соціально-економічний розвиток</v>
          </cell>
        </row>
        <row r="1162">
          <cell r="B1162" t="str">
            <v>2761300</v>
          </cell>
          <cell r="C1162"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163">
          <cell r="B1163" t="str">
            <v>2761310</v>
          </cell>
          <cell r="C1163"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164">
          <cell r="B1164" t="str">
            <v>2761320</v>
          </cell>
          <cell r="C1164"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165">
          <cell r="B1165" t="str">
            <v>2761350</v>
          </cell>
          <cell r="C1165"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166">
          <cell r="B1166" t="str">
            <v>2761360</v>
          </cell>
          <cell r="C1166"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167">
          <cell r="B1167" t="str">
            <v>2761370</v>
          </cell>
          <cell r="C1167"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168">
          <cell r="B1168" t="str">
            <v>2761380</v>
          </cell>
          <cell r="C1168"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169">
          <cell r="B1169" t="str">
            <v>2761390</v>
          </cell>
          <cell r="C1169"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170">
          <cell r="B1170" t="str">
            <v>2761400</v>
          </cell>
          <cell r="C1170" t="str">
            <v>Субвенція з державного бюджету районному бюджету Баранівського району Житомирської області на соціально-економічний розвиток</v>
          </cell>
        </row>
        <row r="1171">
          <cell r="B1171" t="str">
            <v>2761410</v>
          </cell>
          <cell r="C1171" t="str">
            <v>Субвенція з державного бюджету міському бюджету міста Новоград-Волинський Житомирської області на соціально-економічний розвиток</v>
          </cell>
        </row>
        <row r="1172">
          <cell r="B1172" t="str">
            <v>2761420</v>
          </cell>
          <cell r="C1172" t="str">
            <v>Субвенція з державного бюджету районному бюджету Новоград-Волинського району Житомирської області на соціально-економічний розвиток</v>
          </cell>
        </row>
        <row r="1173">
          <cell r="B1173" t="str">
            <v>2761430</v>
          </cell>
          <cell r="C1173" t="str">
            <v>Субвенція з державного бюджету районному бюджету Червоноармійського району Житомирської області на соціально-економічний розвиток</v>
          </cell>
        </row>
        <row r="1174">
          <cell r="B1174" t="str">
            <v>2761440</v>
          </cell>
          <cell r="C1174" t="str">
            <v>Субвенція з державного бюджету районному бюджету Ємільчинського району Житомирської області на соціально-економічний розвиток</v>
          </cell>
        </row>
        <row r="1175">
          <cell r="B1175" t="str">
            <v>2761450</v>
          </cell>
          <cell r="C1175"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176">
          <cell r="B1176" t="str">
            <v>2761460</v>
          </cell>
          <cell r="C1176"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177">
          <cell r="B1177" t="str">
            <v>2761470</v>
          </cell>
          <cell r="C1177"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178">
          <cell r="B1178" t="str">
            <v>2761480</v>
          </cell>
          <cell r="C1178"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179">
          <cell r="B1179" t="str">
            <v>2761490</v>
          </cell>
          <cell r="C1179"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180">
          <cell r="B1180" t="str">
            <v>2761500</v>
          </cell>
          <cell r="C1180" t="str">
            <v>Субвенція з державного бюджету міському бюджету міста Бровари на будівництво тролейбусної лінії  Бровари - Київ</v>
          </cell>
        </row>
        <row r="1181">
          <cell r="B1181" t="str">
            <v>2761510</v>
          </cell>
          <cell r="C1181" t="str">
            <v>Субвенція з державного бюджету міському бюджету міста Судака на відзначення 1800-річчя міста Судака</v>
          </cell>
        </row>
        <row r="1182">
          <cell r="B1182" t="str">
            <v>2761520</v>
          </cell>
          <cell r="C1182"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v>
          </cell>
        </row>
        <row r="1183">
          <cell r="B1183" t="str">
            <v>2761530</v>
          </cell>
          <cell r="C1183" t="str">
            <v>Субвенція з державного бюджету місцевим бюджетам на капітальний ремонт систем централізованого водопостачання та водовідведення</v>
          </cell>
        </row>
        <row r="1184">
          <cell r="B1184" t="str">
            <v>2761540</v>
          </cell>
          <cell r="C1184"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185">
          <cell r="B1185" t="str">
            <v>2761550</v>
          </cell>
          <cell r="C1185"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186">
          <cell r="B1186" t="str">
            <v>2761560</v>
          </cell>
          <cell r="C1186"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1187">
          <cell r="B1187" t="str">
            <v>2761590</v>
          </cell>
          <cell r="C1187"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v>
          </cell>
        </row>
        <row r="1188">
          <cell r="B1188" t="str">
            <v>2761600</v>
          </cell>
          <cell r="C1188" t="str">
            <v>Субвенція з державного бюджету місцевим бюджетам на реалізацію проектів в рамках Надзвичайної кредитної програми для відновлення України</v>
          </cell>
        </row>
        <row r="1189">
          <cell r="B1189" t="str">
            <v>2800000</v>
          </cell>
          <cell r="C1189" t="str">
            <v>Міністерство аграрної політики та продовольства України</v>
          </cell>
        </row>
        <row r="1190">
          <cell r="B1190" t="str">
            <v>2801000</v>
          </cell>
          <cell r="C1190" t="str">
            <v>Апарат Міністерства аграрної політики та продовольства України</v>
          </cell>
        </row>
        <row r="1191">
          <cell r="B1191" t="str">
            <v>2801010</v>
          </cell>
          <cell r="C1191" t="str">
            <v>Загальне керівництво та управління у сфері агропромислового комплексу</v>
          </cell>
        </row>
        <row r="1192">
          <cell r="B1192" t="str">
            <v>2801020</v>
          </cell>
          <cell r="C1192" t="str">
            <v>Створення та впровадження комплексної автоматизованої системи Міністерства аграрної політики та продовольства України</v>
          </cell>
        </row>
        <row r="1193">
          <cell r="B1193" t="str">
            <v>2801030</v>
          </cell>
          <cell r="C1193" t="str">
            <v>Фінансова підтримка заходів в агропромисловому комплексі шляхом здешевлення кредитів</v>
          </cell>
        </row>
        <row r="1194">
          <cell r="B1194" t="str">
            <v>2801040</v>
          </cell>
          <cell r="C1194"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195">
          <cell r="B1195" t="str">
            <v>2801050</v>
          </cell>
          <cell r="C1195"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196">
          <cell r="B1196" t="str">
            <v>2801060</v>
          </cell>
          <cell r="C1196" t="str">
            <v>Наукові розробки у сфері стандартизації та сертифікації сільськогосподарської продукції</v>
          </cell>
        </row>
        <row r="1197">
          <cell r="B1197" t="str">
            <v>2801070</v>
          </cell>
          <cell r="C1197" t="str">
            <v>Оздоровлення та відпочинок дітей працівників агропромислового комплексу</v>
          </cell>
        </row>
        <row r="1198">
          <cell r="B1198" t="str">
            <v>2801080</v>
          </cell>
          <cell r="C1198" t="str">
            <v>Підготовка кадрів для агропромислового комплексу вищими навчальними закладами І і ІІ рівнів акредитації</v>
          </cell>
        </row>
        <row r="1199">
          <cell r="B1199" t="str">
            <v>2801090</v>
          </cell>
          <cell r="C1199" t="str">
            <v>Фінансова підтримка заходів з розвитку скотарства, овочівництва, садівництва, виноградарства та ягідництва</v>
          </cell>
        </row>
        <row r="1200">
          <cell r="B1200" t="str">
            <v>2801100</v>
          </cell>
          <cell r="C1200"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201">
          <cell r="B1201" t="str">
            <v>2801110</v>
          </cell>
          <cell r="C1201" t="str">
            <v>Методичне забезпечення діяльності аграрних навчальних закладів</v>
          </cell>
        </row>
        <row r="1202">
          <cell r="B1202" t="str">
            <v>2801120</v>
          </cell>
          <cell r="C1202"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203">
          <cell r="B1203" t="str">
            <v>2801130</v>
          </cell>
          <cell r="C1203" t="str">
            <v>Підвищення кваліфікації фахівців агропромислового комплексу</v>
          </cell>
        </row>
        <row r="1204">
          <cell r="B1204" t="str">
            <v>2801140</v>
          </cell>
          <cell r="C1204" t="str">
            <v>Підвищення кваліфікації кадрів агропромислового комплексу закладами післядипломної освіти</v>
          </cell>
        </row>
        <row r="1205">
          <cell r="B1205" t="str">
            <v>2801150</v>
          </cell>
          <cell r="C1205" t="str">
            <v>Державна підтримка сільськогосподарських обслуговуючих кооперативів</v>
          </cell>
        </row>
        <row r="1206">
          <cell r="B1206" t="str">
            <v>2801160</v>
          </cell>
          <cell r="C1206"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207">
          <cell r="B1207" t="str">
            <v>2801170</v>
          </cell>
          <cell r="C1207" t="str">
            <v>Фінансування заходів по захисту, відтворенню та підвищенню родючості ірунтів</v>
          </cell>
        </row>
        <row r="1208">
          <cell r="B1208" t="str">
            <v>2801180</v>
          </cell>
          <cell r="C1208" t="str">
            <v>Фінансова підтримка заходів в агропромисловому комплексі</v>
          </cell>
        </row>
        <row r="1209">
          <cell r="B1209" t="str">
            <v>2801190</v>
          </cell>
          <cell r="C1209" t="str">
            <v>Селекція в тваринництві та птахівництві на підприємствах агропромислового комплексу</v>
          </cell>
        </row>
        <row r="1210">
          <cell r="B1210" t="str">
            <v>2801200</v>
          </cell>
          <cell r="C1210"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211">
          <cell r="B1211" t="str">
            <v>2801210</v>
          </cell>
          <cell r="C1211" t="str">
            <v>Бюджетна тваринницька дотація та державна підтримка виробництва продукції рослинництва</v>
          </cell>
        </row>
        <row r="1212">
          <cell r="B1212" t="str">
            <v>2801230</v>
          </cell>
          <cell r="C1212" t="str">
            <v>Фінансова підтримка розвитку фермерських господарств</v>
          </cell>
        </row>
        <row r="1213">
          <cell r="B1213" t="str">
            <v>2801240</v>
          </cell>
          <cell r="C121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214">
          <cell r="B1214" t="str">
            <v>2801250</v>
          </cell>
          <cell r="C121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215">
          <cell r="B1215" t="str">
            <v>2801260</v>
          </cell>
          <cell r="C1215" t="str">
            <v>Заходи з охорони і захисту, раціонального використання лісів, наданих в постійне користування агропромисловим підприємствам</v>
          </cell>
        </row>
        <row r="1216">
          <cell r="B1216" t="str">
            <v>2801270</v>
          </cell>
          <cell r="C1216" t="str">
            <v>Державна підтримка сільськогосподарської дорадчої служби</v>
          </cell>
        </row>
        <row r="1217">
          <cell r="B1217" t="str">
            <v>2801280</v>
          </cell>
          <cell r="C1217" t="str">
            <v>Фінансова підтримка агропромислових підприємств, що знаходяться в особливо складних кліматичних умовах</v>
          </cell>
        </row>
        <row r="1218">
          <cell r="B1218" t="str">
            <v>2801290</v>
          </cell>
          <cell r="C1218" t="str">
            <v>Проведення державних виставкових заходів у сфері агропромислового комплексу</v>
          </cell>
        </row>
        <row r="1219">
          <cell r="B1219" t="str">
            <v>2801300</v>
          </cell>
          <cell r="C1219" t="str">
            <v>Реформування та розвиток комунального господарства у сільській місцевості</v>
          </cell>
        </row>
        <row r="1220">
          <cell r="B1220" t="str">
            <v>2801310</v>
          </cell>
          <cell r="C1220" t="str">
            <v>Організація і регулювання діяльності установ в системі агропромислового комплексу та забезпечення діяльності Аграрного фонду</v>
          </cell>
        </row>
        <row r="1221">
          <cell r="B1221" t="str">
            <v>2801320</v>
          </cell>
          <cell r="C1221" t="str">
            <v>Дослідження і експериментальні розробки в системі агропромислового комплексу</v>
          </cell>
        </row>
        <row r="1222">
          <cell r="B1222" t="str">
            <v>2801330</v>
          </cell>
          <cell r="C1222" t="str">
            <v>Створення і забезпечення резервного запасу сортового та гібридного насіння</v>
          </cell>
        </row>
        <row r="1223">
          <cell r="B1223" t="str">
            <v>2801340</v>
          </cell>
          <cell r="C1223" t="str">
            <v>Запобігання розповсюдженню збудників інфекційних хвороб тварин</v>
          </cell>
        </row>
        <row r="1224">
          <cell r="B1224" t="str">
            <v>2801350</v>
          </cell>
          <cell r="C1224" t="str">
            <v>Державна підтримка розвитку хмелярства, закладення молодих садів, виноградників та ягідників і нагляд за ними</v>
          </cell>
        </row>
        <row r="1225">
          <cell r="B1225" t="str">
            <v>2801360</v>
          </cell>
          <cell r="C1225" t="str">
            <v>Часткова компенсація вартості електроенергії, використаної для поливу на зрошуваних землях</v>
          </cell>
        </row>
        <row r="1226">
          <cell r="B1226" t="str">
            <v>2801370</v>
          </cell>
          <cell r="C122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227">
          <cell r="B1227" t="str">
            <v>2801380</v>
          </cell>
          <cell r="C1227" t="str">
            <v>Повернення бюджетних позичок, наданих на закупівлю сільськогосподарської продукції за державним замовленням (контрактом) 1994-1997 років</v>
          </cell>
        </row>
        <row r="1228">
          <cell r="B1228" t="str">
            <v>2801390</v>
          </cell>
          <cell r="C122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229">
          <cell r="B1229" t="str">
            <v>2801400</v>
          </cell>
          <cell r="C1229" t="str">
            <v>Повернення кредитів, наданих з державного бюджету фермерським господарствам</v>
          </cell>
        </row>
        <row r="1230">
          <cell r="B1230" t="str">
            <v>2801410</v>
          </cell>
          <cell r="C1230" t="str">
            <v>Радіологічний захист населення та екологічне оздоровлення території, що зазнала радіоактивного забруднення</v>
          </cell>
        </row>
        <row r="1231">
          <cell r="B1231" t="str">
            <v>2801420</v>
          </cell>
          <cell r="C1231"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232">
          <cell r="B1232" t="str">
            <v>2801430</v>
          </cell>
          <cell r="C1232" t="str">
            <v>Часткова компенсація вартості складної сільськогосподарської техніки вітчизняного виробництва</v>
          </cell>
        </row>
        <row r="1233">
          <cell r="B1233" t="str">
            <v>2801440</v>
          </cell>
          <cell r="C1233"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234">
          <cell r="B1234" t="str">
            <v>2801450</v>
          </cell>
          <cell r="C1234"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235">
          <cell r="B1235" t="str">
            <v>2801460</v>
          </cell>
          <cell r="C1235" t="str">
            <v>Надання кредитів фермерським господарствам</v>
          </cell>
        </row>
        <row r="1236">
          <cell r="B1236" t="str">
            <v>2801470</v>
          </cell>
          <cell r="C1236" t="str">
            <v>Фінансова підтримка Української лабораторії якості і безпеки продукції агропромислового комплексу</v>
          </cell>
        </row>
        <row r="1237">
          <cell r="B1237" t="str">
            <v>2801480</v>
          </cell>
          <cell r="C1237" t="str">
            <v>Створення Державного земельного банку</v>
          </cell>
        </row>
        <row r="1238">
          <cell r="B1238" t="str">
            <v>2801490</v>
          </cell>
          <cell r="C1238" t="str">
            <v>Фінансова підтримка заходів в агропромисловому комплексі на умовах фінансового лізингу</v>
          </cell>
        </row>
        <row r="1239">
          <cell r="B1239" t="str">
            <v>2801500</v>
          </cell>
          <cell r="C1239"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240">
          <cell r="B1240" t="str">
            <v>2801510</v>
          </cell>
          <cell r="C1240" t="str">
            <v>Державна підтримка розвитку хмелярства</v>
          </cell>
        </row>
        <row r="1241">
          <cell r="B1241" t="str">
            <v>2801520</v>
          </cell>
          <cell r="C1241" t="str">
            <v>Фінансова підтримка створення оптових ринків сільськогосподарської продукції</v>
          </cell>
        </row>
        <row r="1242">
          <cell r="B1242" t="str">
            <v>2801530</v>
          </cell>
          <cell r="C1242" t="str">
            <v>Повернення коштів, наданих Міністерству аграрної політики та продовольства України для кредитування Аграрного фонду</v>
          </cell>
        </row>
        <row r="1243">
          <cell r="B1243" t="str">
            <v>2801540</v>
          </cell>
          <cell r="C1243" t="str">
            <v>Державна підтримка галузі тваринництва</v>
          </cell>
        </row>
        <row r="1244">
          <cell r="B1244" t="str">
            <v>2801550</v>
          </cell>
          <cell r="C1244"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245">
          <cell r="B1245" t="str">
            <v>2801560</v>
          </cell>
          <cell r="C1245"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246">
          <cell r="B1246" t="str">
            <v>2801570</v>
          </cell>
          <cell r="C1246" t="str">
            <v>Забезпечення діяльності Аграрного фонду</v>
          </cell>
        </row>
        <row r="1247">
          <cell r="B1247" t="str">
            <v>2801580</v>
          </cell>
          <cell r="C1247" t="str">
            <v>Фінансова підтримка сільгосптоваровиробників</v>
          </cell>
        </row>
        <row r="1248">
          <cell r="B1248" t="str">
            <v>2801590</v>
          </cell>
          <cell r="C1248" t="str">
            <v>Часткове відшкодування вартості будівництва нових тепличних комплексів</v>
          </cell>
        </row>
        <row r="1249">
          <cell r="B1249" t="str">
            <v>2801800</v>
          </cell>
          <cell r="C1249"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250">
          <cell r="B1250" t="str">
            <v>2801900</v>
          </cell>
          <cell r="C1250" t="str">
            <v>Видатки із Стабілізаційного фонду на підтримку АПК</v>
          </cell>
        </row>
        <row r="1251">
          <cell r="B1251" t="str">
            <v>2802000</v>
          </cell>
          <cell r="C1251" t="str">
            <v>Державна ветеринарна та фітосанітарна служба України</v>
          </cell>
        </row>
        <row r="1252">
          <cell r="B1252" t="str">
            <v>2802010</v>
          </cell>
          <cell r="C1252" t="str">
            <v>Керівництво та управління у сфері ветеринарної медицини та фітосанітарної служби України</v>
          </cell>
        </row>
        <row r="1253">
          <cell r="B1253" t="str">
            <v>2802020</v>
          </cell>
          <cell r="C1253" t="str">
            <v>Протиепізоотичні заходи та участь у Міжнародному епізоотичному бюро</v>
          </cell>
        </row>
        <row r="1254">
          <cell r="B1254" t="str">
            <v>2802030</v>
          </cell>
          <cell r="C1254" t="str">
            <v>Організація та регулювання діяльності установ ветеринарної медицини та фітосанітарної служби</v>
          </cell>
        </row>
        <row r="1255">
          <cell r="B1255" t="str">
            <v>2802040</v>
          </cell>
          <cell r="C1255" t="str">
            <v>Організація і регулювання діяльності установ агропромислового комплексу з карантину рослин</v>
          </cell>
        </row>
        <row r="1256">
          <cell r="B1256" t="str">
            <v>2802050</v>
          </cell>
          <cell r="C1256" t="str">
            <v>Організація і регулювання діяльності установ в системі охорони прав на сорти рослин</v>
          </cell>
        </row>
        <row r="1257">
          <cell r="B1257" t="str">
            <v>2802070</v>
          </cell>
          <cell r="C1257" t="str">
            <v>Формування національних сортових рослинних ресурсів</v>
          </cell>
        </row>
        <row r="1258">
          <cell r="B1258" t="str">
            <v>2802080</v>
          </cell>
          <cell r="C1258" t="str">
            <v>Участь у міжнародному союзі по охороні нових сортів рослин (УПОВ)</v>
          </cell>
        </row>
        <row r="1259">
          <cell r="B1259" t="str">
            <v>2802090</v>
          </cell>
          <cell r="C1259"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260">
          <cell r="B1260" t="str">
            <v>2802100</v>
          </cell>
          <cell r="C1260"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261">
          <cell r="B1261" t="str">
            <v>2803000</v>
          </cell>
          <cell r="C1261" t="str">
            <v>Державна служба України з питань геодезії, картографії та кадастру</v>
          </cell>
        </row>
        <row r="1262">
          <cell r="B1262" t="str">
            <v>2803010</v>
          </cell>
          <cell r="C1262" t="str">
            <v>Керівництво та управління у сфері геодезії, картографії та кадастру</v>
          </cell>
        </row>
        <row r="1263">
          <cell r="B1263" t="str">
            <v>2803020</v>
          </cell>
          <cell r="C1263" t="str">
            <v>Проведення земельної реформи</v>
          </cell>
        </row>
        <row r="1264">
          <cell r="B1264" t="str">
            <v>2803030</v>
          </cell>
          <cell r="C1264" t="str">
            <v>Загальнодержавні топографо-геодезичні та картографічні роботи, демаркація та делімітація державного кордону</v>
          </cell>
        </row>
        <row r="1265">
          <cell r="B1265" t="str">
            <v>2803040</v>
          </cell>
          <cell r="C1265" t="str">
            <v>Збереження, відтворення та забезпечення раціонального використання земельних ресурсів</v>
          </cell>
        </row>
        <row r="1266">
          <cell r="B1266" t="str">
            <v>2803050</v>
          </cell>
          <cell r="C1266" t="str">
            <v>Повернення кредиту наданого на розвиток системи кадастру</v>
          </cell>
        </row>
        <row r="1267">
          <cell r="B1267" t="str">
            <v>2803600</v>
          </cell>
          <cell r="C1267" t="str">
            <v>Видача державних актів на право приватної власності на землю в сільській місцевості</v>
          </cell>
        </row>
        <row r="1268">
          <cell r="B1268" t="str">
            <v>2803610</v>
          </cell>
          <cell r="C1268" t="str">
            <v>Надання кредитів на розвиток системи кадастру</v>
          </cell>
        </row>
        <row r="1269">
          <cell r="B1269" t="str">
            <v>2804000</v>
          </cell>
          <cell r="C1269" t="str">
            <v>Державне агентство рибного господарства України</v>
          </cell>
        </row>
        <row r="1270">
          <cell r="B1270" t="str">
            <v>2804010</v>
          </cell>
          <cell r="C1270" t="str">
            <v>Керівництво та управління у сфері рибного господарства</v>
          </cell>
        </row>
        <row r="1271">
          <cell r="B1271" t="str">
            <v>2804020</v>
          </cell>
          <cell r="C1271" t="str">
            <v>Організація діяльності рибовідтворювальних комплексів та інших бюджетних установ  у сфері рибного господарства</v>
          </cell>
        </row>
        <row r="1272">
          <cell r="B1272" t="str">
            <v>2804030</v>
          </cell>
          <cell r="C1272" t="str">
            <v>Прикладні науково-технічні розробки, виконання робіт за державними замовленнями у сфері рибного господарства</v>
          </cell>
        </row>
        <row r="1273">
          <cell r="B1273" t="str">
            <v>2804040</v>
          </cell>
          <cell r="C1273" t="str">
            <v>Підготовка кадрів у сфері рибного господарства вищими навчальними закладами І і ІІ рівнів акредитації</v>
          </cell>
        </row>
        <row r="1274">
          <cell r="B1274" t="str">
            <v>2804050</v>
          </cell>
          <cell r="C1274" t="str">
            <v>Підготовка кадрів у сфері рибного господарства вищими навчальними закладами ІІІ і ІV рівнів акредитації</v>
          </cell>
        </row>
        <row r="1275">
          <cell r="B1275" t="str">
            <v>2804070</v>
          </cell>
          <cell r="C1275" t="str">
            <v>Селекція у рибному господарстві та відтворення водних біоресурсів у внутрішніх водоймах та Азово-Чорноморському басейні</v>
          </cell>
        </row>
        <row r="1276">
          <cell r="B1276" t="str">
            <v>2804080</v>
          </cell>
          <cell r="C1276" t="str">
            <v>Селекція у рибному господарстві</v>
          </cell>
        </row>
        <row r="1277">
          <cell r="B1277" t="str">
            <v>2804090</v>
          </cell>
          <cell r="C1277" t="str">
            <v>Міжнародна діяльність у галузі рибного  господарства</v>
          </cell>
        </row>
        <row r="1278">
          <cell r="B1278" t="str">
            <v>2804100</v>
          </cell>
          <cell r="C1278" t="str">
            <v>Заходи по операціях фінансового лізингу суден рибопромислового флоту</v>
          </cell>
        </row>
        <row r="1279">
          <cell r="B1279" t="str">
            <v>2804110</v>
          </cell>
          <cell r="C1279"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280">
          <cell r="B1280" t="str">
            <v>2805000</v>
          </cell>
          <cell r="C1280" t="str">
            <v>Державне агентство лісових ресурсів України</v>
          </cell>
        </row>
        <row r="1281">
          <cell r="B1281" t="str">
            <v>2805010</v>
          </cell>
          <cell r="C1281" t="str">
            <v>Керівництво та управління у сфері лісового господарства</v>
          </cell>
        </row>
        <row r="1282">
          <cell r="B1282" t="str">
            <v>2805020</v>
          </cell>
          <cell r="C1282" t="str">
            <v>Дослідження, прикладні розробки  та підготовка наукових кадрів у сфері лісового господарства</v>
          </cell>
        </row>
        <row r="1283">
          <cell r="B1283" t="str">
            <v>2805060</v>
          </cell>
          <cell r="C1283" t="str">
            <v>Ведення лісового і мисливського господарства, охорона і захист лісів в лісовому фонді</v>
          </cell>
        </row>
        <row r="1284">
          <cell r="B1284" t="str">
            <v>2806000</v>
          </cell>
          <cell r="C1284" t="str">
            <v>Національна акціонерна компанія "Украгролізинг"</v>
          </cell>
        </row>
        <row r="1285">
          <cell r="B1285" t="str">
            <v>2806030</v>
          </cell>
          <cell r="C1285" t="str">
            <v>Заходи по операціях фінансового лізингу вітчизняної сільськогосподарської техніки</v>
          </cell>
        </row>
        <row r="1286">
          <cell r="B1286" t="str">
            <v>2806120</v>
          </cell>
          <cell r="C1286" t="str">
            <v>Заходи по операціях фінансового лізингу вітчизняної сільськогосподарської техніки</v>
          </cell>
        </row>
        <row r="1287">
          <cell r="B1287" t="str">
            <v>2806130</v>
          </cell>
          <cell r="C1287"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288">
          <cell r="B1288" t="str">
            <v>2806140</v>
          </cell>
          <cell r="C1288" t="str">
            <v>Придбання сільськогосподарської техніки на умовах фінансового лізингу та заходи по операціях фінансового лізингу</v>
          </cell>
        </row>
        <row r="1289">
          <cell r="B1289" t="str">
            <v>2806150</v>
          </cell>
          <cell r="C1289"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290">
          <cell r="B1290" t="str">
            <v>2806160</v>
          </cell>
          <cell r="C1290"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291">
          <cell r="B1291" t="str">
            <v>2806220</v>
          </cell>
          <cell r="C1291"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292">
          <cell r="B1292" t="str">
            <v>2806230</v>
          </cell>
          <cell r="C1292" t="str">
            <v>Заходи по операціях фінансового лізингу вітчизняної сільськогосподарської техніки</v>
          </cell>
        </row>
        <row r="1293">
          <cell r="B1293" t="str">
            <v>2806240</v>
          </cell>
          <cell r="C1293" t="str">
            <v>Збільшення статутного фонду НАК "Украгролізинг" для придбання сільськогосподарської техніки, обладнання та племінної худоби</v>
          </cell>
        </row>
        <row r="1294">
          <cell r="B1294" t="str">
            <v>2806250</v>
          </cell>
          <cell r="C1294"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295">
          <cell r="B1295" t="str">
            <v>2807000</v>
          </cell>
          <cell r="C1295" t="str">
            <v>Державна інспекція сільського господарства України</v>
          </cell>
        </row>
        <row r="1296">
          <cell r="B1296" t="str">
            <v>2807010</v>
          </cell>
          <cell r="C1296" t="str">
            <v>Здійснення державного контролю у галузі сільського господарства</v>
          </cell>
        </row>
        <row r="1297">
          <cell r="B1297" t="str">
            <v>2807020</v>
          </cell>
          <cell r="C1297" t="str">
            <v>Організація та регулювання діяльності установ в системі Державної інспекції сільського господарства України</v>
          </cell>
        </row>
        <row r="1298">
          <cell r="B1298" t="str">
            <v>2808000</v>
          </cell>
          <cell r="C1298" t="str">
            <v>Національна академія аграрних наук України</v>
          </cell>
        </row>
        <row r="1299">
          <cell r="B1299" t="str">
            <v>2808020</v>
          </cell>
          <cell r="C1299" t="str">
            <v>Наукова і організаційна діяльність президії Національної академії аграрних наук України</v>
          </cell>
        </row>
        <row r="1300">
          <cell r="B1300" t="str">
            <v>2808030</v>
          </cell>
          <cell r="C1300"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301">
          <cell r="B1301" t="str">
            <v>2808080</v>
          </cell>
          <cell r="C1301" t="str">
            <v>Здійснення заходів щодо підтримки науково-дослідних господарств</v>
          </cell>
        </row>
        <row r="1302">
          <cell r="B1302" t="str">
            <v>2808100</v>
          </cell>
          <cell r="C1302" t="str">
            <v>Збереження природно-заповідного фонду в біосферному заповіднику "Асканія-Нова"</v>
          </cell>
        </row>
        <row r="1303">
          <cell r="B1303" t="str">
            <v>2809000</v>
          </cell>
          <cell r="C1303" t="str">
            <v>Державна служба України з питань безпечності харчових продуктів та захисту споживачів</v>
          </cell>
        </row>
        <row r="1304">
          <cell r="B1304" t="str">
            <v>2809010</v>
          </cell>
          <cell r="C1304" t="str">
            <v>Керівництво та управління у сфері безпечності харчових продуктів та захисту споживачів</v>
          </cell>
        </row>
        <row r="1305">
          <cell r="B1305" t="str">
            <v>2809020</v>
          </cell>
          <cell r="C1305" t="str">
            <v>Протиепізоотичні заходи та участь у  Міжнародному епізоотичному бюро</v>
          </cell>
        </row>
        <row r="1306">
          <cell r="B1306" t="str">
            <v>2809030</v>
          </cell>
          <cell r="C1306"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307">
          <cell r="B1307" t="str">
            <v>2809040</v>
          </cell>
          <cell r="C1307" t="str">
            <v>Проведення лабораторних випробувань, вимірювань, досліджень та експертизи під час здійснення державного контролю (нагляду)</v>
          </cell>
        </row>
        <row r="1308">
          <cell r="B1308" t="str">
            <v>3000000</v>
          </cell>
          <cell r="C1308" t="str">
            <v>Державна служба статистики України</v>
          </cell>
        </row>
        <row r="1309">
          <cell r="B1309" t="str">
            <v>3001000</v>
          </cell>
          <cell r="C1309" t="str">
            <v>Апарат Державної служби статистики України</v>
          </cell>
        </row>
        <row r="1310">
          <cell r="B1310" t="str">
            <v>3100000</v>
          </cell>
          <cell r="C1310" t="str">
            <v>Міністерство інфраструктури України</v>
          </cell>
        </row>
        <row r="1311">
          <cell r="B1311" t="str">
            <v>3101000</v>
          </cell>
          <cell r="C1311" t="str">
            <v>Апарат Міністерства інфраструктури України</v>
          </cell>
        </row>
        <row r="1312">
          <cell r="B1312" t="str">
            <v>3101010</v>
          </cell>
          <cell r="C1312" t="str">
            <v>Загальне керівництво та управління у сфері інфраструктури</v>
          </cell>
        </row>
        <row r="1313">
          <cell r="B1313" t="str">
            <v>3101030</v>
          </cell>
          <cell r="C1313"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314">
          <cell r="B1314" t="str">
            <v>3101050</v>
          </cell>
          <cell r="C1314" t="str">
            <v>Підготовка кадрів для сфери автомобільного транспорту вищими навчальними закладами І і ІІ рівнів акредитації</v>
          </cell>
        </row>
        <row r="1315">
          <cell r="B1315" t="str">
            <v>3101060</v>
          </cell>
          <cell r="C1315"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316">
          <cell r="B1316" t="str">
            <v>3101070</v>
          </cell>
          <cell r="C131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7">
          <cell r="B1317" t="str">
            <v>3101090</v>
          </cell>
          <cell r="C1317" t="str">
            <v>Підвищення кваліфікації державних службовців п'ятої - сьомої категорій у сфері транспорту</v>
          </cell>
        </row>
        <row r="1318">
          <cell r="B1318" t="str">
            <v>3101120</v>
          </cell>
          <cell r="C1318" t="str">
            <v>Придбання літаків АН-148 через державне лізингове підприємство</v>
          </cell>
        </row>
        <row r="1319">
          <cell r="B1319" t="str">
            <v>3101130</v>
          </cell>
          <cell r="C1319" t="str">
            <v>Створення навчально-тренувального центру підготовки авіаційного персоналу літака АН-148 на ДП "Лізингтехтранс"</v>
          </cell>
        </row>
        <row r="1320">
          <cell r="B1320" t="str">
            <v>3101140</v>
          </cell>
          <cell r="C1320" t="str">
            <v>Будівництво залізнично-автомобільного мостового переходу через р. Дніпро у м. Києві</v>
          </cell>
        </row>
        <row r="1321">
          <cell r="B1321" t="str">
            <v>3101150</v>
          </cell>
          <cell r="C1321" t="str">
            <v>Будівництво та розвиток мережі метрополітенів</v>
          </cell>
        </row>
        <row r="1322">
          <cell r="B1322" t="str">
            <v>3101160</v>
          </cell>
          <cell r="C1322" t="str">
            <v>Прикладні розробки у сфері розвитку туризму</v>
          </cell>
        </row>
        <row r="1323">
          <cell r="B1323" t="str">
            <v>3101180</v>
          </cell>
          <cell r="C1323" t="str">
            <v>Фінансова підтримка розвитку туризму</v>
          </cell>
        </row>
        <row r="1324">
          <cell r="B1324" t="str">
            <v>3101190</v>
          </cell>
          <cell r="C1324" t="str">
            <v>Відшкодування витрат державних підприємств зв'язку на розповсюдження вітчизняних періодичних друкованих видань</v>
          </cell>
        </row>
        <row r="1325">
          <cell r="B1325" t="str">
            <v>3101210</v>
          </cell>
          <cell r="C1325"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326">
          <cell r="B1326" t="str">
            <v>3101220</v>
          </cell>
          <cell r="C1326"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327">
          <cell r="B1327" t="str">
            <v>3101230</v>
          </cell>
          <cell r="C1327" t="str">
            <v>Здійснення заходів щодо підтримки впровадження транспортної стратегії України</v>
          </cell>
        </row>
        <row r="1328">
          <cell r="B1328" t="str">
            <v>3101240</v>
          </cell>
          <cell r="C1328" t="str">
            <v>Фінансове забезпечення заходів із забезпечення безпеки дорожнього руху відповідно до державних програм</v>
          </cell>
        </row>
        <row r="1329">
          <cell r="B1329" t="str">
            <v>3101600</v>
          </cell>
          <cell r="C1329" t="str">
            <v>Відновлення транспортної інфраструктури у Східних регіонах України</v>
          </cell>
        </row>
        <row r="1330">
          <cell r="B1330" t="str">
            <v>3101610</v>
          </cell>
          <cell r="C1330" t="str">
            <v>Розвиток міського пасажирського транспорту в містах України</v>
          </cell>
        </row>
        <row r="1331">
          <cell r="B1331" t="str">
            <v>3101620</v>
          </cell>
          <cell r="C1331" t="str">
            <v>Модернізація Української залізниці</v>
          </cell>
        </row>
        <row r="1332">
          <cell r="B1332" t="str">
            <v>3101700</v>
          </cell>
          <cell r="C1332" t="str">
            <v>Запобігання можливому затопленню територій внаслідок льодоходу, повені та паводків у 2010 році</v>
          </cell>
        </row>
        <row r="1333">
          <cell r="B1333" t="str">
            <v>3101810</v>
          </cell>
          <cell r="C1333" t="str">
            <v>Проектування робіт по будівництву транспортного переходу через Керченську протоку</v>
          </cell>
        </row>
        <row r="1334">
          <cell r="B1334" t="str">
            <v>3102000</v>
          </cell>
          <cell r="C1334" t="str">
            <v>Державна інспекція України з безпеки на наземному транспорті</v>
          </cell>
        </row>
        <row r="1335">
          <cell r="B1335" t="str">
            <v>3102010</v>
          </cell>
          <cell r="C1335" t="str">
            <v>Здійснення державного контролю з питань безпеки на наземному транспорті</v>
          </cell>
        </row>
        <row r="1336">
          <cell r="B1336" t="str">
            <v>3103000</v>
          </cell>
          <cell r="C1336" t="str">
            <v>Державна інспекція України з безпеки на морському та річковому транспорті</v>
          </cell>
        </row>
        <row r="1337">
          <cell r="B1337" t="str">
            <v>3103010</v>
          </cell>
          <cell r="C1337" t="str">
            <v>Здійснення державного контролю з питань безпеки на морському та річковому транспорті</v>
          </cell>
        </row>
        <row r="1338">
          <cell r="B1338" t="str">
            <v>3103070</v>
          </cell>
          <cell r="C1338" t="str">
            <v>Реконструкція , модернізація та придбання спеціального флоту для використання на внутрішніх водних шляхах</v>
          </cell>
        </row>
        <row r="1339">
          <cell r="B1339" t="str">
            <v>3103080</v>
          </cell>
          <cell r="C1339" t="str">
            <v>Забезпечення функціонування національної системи пошуку і рятування в морському пошуково-рятувальному районі України</v>
          </cell>
        </row>
        <row r="1340">
          <cell r="B1340" t="str">
            <v>3104000</v>
          </cell>
          <cell r="C1340" t="str">
            <v>Державна адміністрація залізничного транспорту</v>
          </cell>
        </row>
        <row r="1341">
          <cell r="B1341" t="str">
            <v>3104020</v>
          </cell>
          <cell r="C1341" t="str">
            <v>Підготовка кадрів для сфери залізничного транспорту вищими навчальними закладами І і ІІ рівнів акредитації</v>
          </cell>
        </row>
        <row r="1342">
          <cell r="B1342" t="str">
            <v>3104030</v>
          </cell>
          <cell r="C1342" t="str">
            <v>Методичне забезпечення діяльності вищих навчальних закладів Державної адміністрації залізничного транспорту</v>
          </cell>
        </row>
        <row r="1343">
          <cell r="B1343" t="str">
            <v>3104040</v>
          </cell>
          <cell r="C1343" t="str">
            <v>Медичне обслуговування працівників та пасажирів залізничного транспорту</v>
          </cell>
        </row>
        <row r="1344">
          <cell r="B1344" t="str">
            <v>3104050</v>
          </cell>
          <cell r="C1344" t="str">
            <v>Створення банків крові та її компонентів для лікування працівників залізничного транспорту</v>
          </cell>
        </row>
        <row r="1345">
          <cell r="B1345" t="str">
            <v>3104060</v>
          </cell>
          <cell r="C1345" t="str">
            <v>Амбулаторно-поліклінічне обслуговування працівників та пасажирів залізничного транспорту</v>
          </cell>
        </row>
        <row r="1346">
          <cell r="B1346" t="str">
            <v>3105000</v>
          </cell>
          <cell r="C1346" t="str">
            <v>Адміністрація Державної спеціальної служби транспорту України</v>
          </cell>
        </row>
        <row r="1347">
          <cell r="B1347" t="str">
            <v>3105010</v>
          </cell>
          <cell r="C1347" t="str">
            <v>Забезпечення діяльності Державної спеціальної служби транспорту</v>
          </cell>
        </row>
        <row r="1348">
          <cell r="B1348" t="str">
            <v>3105020</v>
          </cell>
          <cell r="C1348" t="str">
            <v>Заходи, пов'язані із переходом на військову службу за контрактом</v>
          </cell>
        </row>
        <row r="1349">
          <cell r="B1349" t="str">
            <v>3105030</v>
          </cell>
          <cell r="C1349" t="str">
            <v>Видатки для Державної спеціальної служби транспорту України на реалізацію заходів щодо підвищення обороноздатності і безпеки держави</v>
          </cell>
        </row>
        <row r="1350">
          <cell r="B1350" t="str">
            <v>3106000</v>
          </cell>
          <cell r="C1350" t="str">
            <v>Державне агентство автомобільних доріг України</v>
          </cell>
        </row>
        <row r="1351">
          <cell r="B1351" t="str">
            <v>3106060</v>
          </cell>
          <cell r="C1351" t="str">
            <v>Спецоб'єкти</v>
          </cell>
        </row>
        <row r="1352">
          <cell r="B1352" t="str">
            <v>3106080</v>
          </cell>
          <cell r="C1352" t="str">
            <v>Компенсація витрат УДППЗ "Укрпошта", пов'язаних з наданням послуг на пільгових умовах</v>
          </cell>
        </row>
        <row r="1353">
          <cell r="B1353" t="str">
            <v>3107000</v>
          </cell>
          <cell r="C1353" t="str">
            <v>Державне агентство інфраструктурних проектів України</v>
          </cell>
        </row>
        <row r="1354">
          <cell r="B1354" t="str">
            <v>3107010</v>
          </cell>
          <cell r="C1354" t="str">
            <v>Організаційне забезпечення реалізації інфраструктурних проектів</v>
          </cell>
        </row>
        <row r="1355">
          <cell r="B1355" t="str">
            <v>3107030</v>
          </cell>
          <cell r="C1355" t="str">
            <v>Здійснення заходів з підготовки і проведення Євро-2012 в інформаційній сфері</v>
          </cell>
        </row>
        <row r="1356">
          <cell r="B1356" t="str">
            <v>3107050</v>
          </cell>
          <cell r="C1356" t="str">
            <v>Будівництво залізнично-автомобільного мостового переходу через р. Дніпро у м. Києві</v>
          </cell>
        </row>
        <row r="1357">
          <cell r="B1357" t="str">
            <v>3107060</v>
          </cell>
          <cell r="C1357" t="str">
            <v>Будівництво, реконструкція, ремонт та проектування аеропортів в рамках підготовки до Євро-2012</v>
          </cell>
        </row>
        <row r="1358">
          <cell r="B1358" t="str">
            <v>3107070</v>
          </cell>
          <cell r="C1358" t="str">
            <v>Реконструкція стадіону Національного спортивного комплексу "Олімпійський"</v>
          </cell>
        </row>
        <row r="1359">
          <cell r="B1359" t="str">
            <v>3107080</v>
          </cell>
          <cell r="C1359" t="str">
            <v>Будівництво стадіону у м. Львові, необхідного для проведення Євро-2012</v>
          </cell>
        </row>
        <row r="1360">
          <cell r="B1360" t="str">
            <v>3107090</v>
          </cell>
          <cell r="C1360"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361">
          <cell r="B1361" t="str">
            <v>3107100</v>
          </cell>
          <cell r="C1361" t="str">
            <v>Будівництво та облаштування функціональних зон на території, прилеглій до стадіону Національного спортивного комплексу "Олімпійський"</v>
          </cell>
        </row>
        <row r="1362">
          <cell r="B1362" t="str">
            <v>3107110</v>
          </cell>
          <cell r="C1362" t="str">
            <v>Будівництво нових та реконструкція діючих тренувальних баз для забезпечення тренувань команд-учасниць чемпіонату Євро-2012</v>
          </cell>
        </row>
        <row r="1363">
          <cell r="B1363" t="str">
            <v>3107120</v>
          </cell>
          <cell r="C1363" t="str">
            <v>Будівництво, реконструкція, ремонт автомобільних доріг комунальної власності у містах проведення Євро-2012</v>
          </cell>
        </row>
        <row r="1364">
          <cell r="B1364" t="str">
            <v>3107130</v>
          </cell>
          <cell r="C1364"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365">
          <cell r="B1365" t="str">
            <v>3107140</v>
          </cell>
          <cell r="C1365" t="str">
            <v>Оновлення парку трамвайних вагонів у містах проведення Євро-2012</v>
          </cell>
        </row>
        <row r="1366">
          <cell r="B1366" t="str">
            <v>3107150</v>
          </cell>
          <cell r="C1366" t="str">
            <v>Будівництво та реконструкція трамвайних і тролейбусних ліній у містах проведення Євро-2012</v>
          </cell>
        </row>
        <row r="1367">
          <cell r="B1367" t="str">
            <v>3107160</v>
          </cell>
          <cell r="C1367" t="str">
            <v>Придбання автобусів та тролейбусів на умовах фінансового лізингу в рамках підготовки і проведення  Євро-2012</v>
          </cell>
        </row>
        <row r="1368">
          <cell r="B1368" t="str">
            <v>3107170</v>
          </cell>
          <cell r="C1368" t="str">
            <v>Будівництво та реконструкція об'єктів електроенергетики в містах проведення Євро - 2012</v>
          </cell>
        </row>
        <row r="1369">
          <cell r="B1369" t="str">
            <v>3107180</v>
          </cell>
          <cell r="C1369" t="str">
            <v>Заходи, спрямовані на залучення інвестицій для підготовки Євро-2012 та здійснення її моніторингу</v>
          </cell>
        </row>
        <row r="1370">
          <cell r="B1370" t="str">
            <v>3107190</v>
          </cell>
          <cell r="C1370"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371">
          <cell r="B1371" t="str">
            <v>3107200</v>
          </cell>
          <cell r="C1371" t="str">
            <v>Будівництво та забезпечення розвитку метрополітену в містах, в яких відбуватимуться матчі чемпіонату Євро-2012</v>
          </cell>
        </row>
        <row r="1372">
          <cell r="B1372" t="str">
            <v>3107210</v>
          </cell>
          <cell r="C1372"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373">
          <cell r="B1373" t="str">
            <v>3107250</v>
          </cell>
          <cell r="C1373" t="str">
            <v>Виконання Державної цільової програми з питань підготовки та проведення в Україні фінальної частини чемпіонату Європи 2012 року з футболу</v>
          </cell>
        </row>
        <row r="1374">
          <cell r="B1374" t="str">
            <v>3107260</v>
          </cell>
          <cell r="C1374" t="str">
            <v>Будівництво спортивних споруд з штучним льодом відповідно до Державної цільової соціальної програми "Хокей України"</v>
          </cell>
        </row>
        <row r="1375">
          <cell r="B1375" t="str">
            <v>3107270</v>
          </cell>
          <cell r="C1375"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376">
          <cell r="B1376" t="str">
            <v>3108000</v>
          </cell>
          <cell r="C1376" t="str">
            <v>Державна авіаційна служба України</v>
          </cell>
        </row>
        <row r="1377">
          <cell r="B1377" t="str">
            <v>3108010</v>
          </cell>
          <cell r="C1377" t="str">
            <v>Керівництво та управління у сфері авіаційного транспорту</v>
          </cell>
        </row>
        <row r="1378">
          <cell r="B1378" t="str">
            <v>3108020</v>
          </cell>
          <cell r="C1378"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379">
          <cell r="B1379" t="str">
            <v>3108030</v>
          </cell>
          <cell r="C1379"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380">
          <cell r="B1380" t="str">
            <v>3108050</v>
          </cell>
          <cell r="C1380" t="str">
            <v>Придбання повітряних суден</v>
          </cell>
        </row>
        <row r="1381">
          <cell r="B1381" t="str">
            <v>3108060</v>
          </cell>
          <cell r="C1381" t="str">
            <v>Будівництво, реконструкція, ремонт та проектування аеропортів в рамках підготовки до Євро-2012</v>
          </cell>
        </row>
        <row r="1382">
          <cell r="B1382" t="str">
            <v>3108070</v>
          </cell>
          <cell r="C1382" t="str">
            <v>Придбання літаків на умовах фінансового лізингу</v>
          </cell>
        </row>
        <row r="1383">
          <cell r="B1383" t="str">
            <v>3108830</v>
          </cell>
          <cell r="C1383" t="str">
            <v>Будівництво, реконструкція та ремонт аеропортів державної і комунальної власності</v>
          </cell>
        </row>
        <row r="1384">
          <cell r="B1384" t="str">
            <v>3109000</v>
          </cell>
          <cell r="C1384" t="str">
            <v>Державна служба України з безпеки на транспорті</v>
          </cell>
        </row>
        <row r="1385">
          <cell r="B1385" t="str">
            <v>3109010</v>
          </cell>
          <cell r="C1385" t="str">
            <v>Здійснення державного контролю з питань безпеки на транспорті</v>
          </cell>
        </row>
        <row r="1386">
          <cell r="B1386" t="str">
            <v>3110000</v>
          </cell>
          <cell r="C1386" t="str">
            <v>Державне агентство автомобільних доріг України</v>
          </cell>
        </row>
        <row r="1387">
          <cell r="B1387" t="str">
            <v>3111000</v>
          </cell>
          <cell r="C1387" t="str">
            <v>Апарат Державного агентства автомобільних доріг України</v>
          </cell>
        </row>
        <row r="1388">
          <cell r="B1388" t="str">
            <v>3111010</v>
          </cell>
          <cell r="C1388" t="str">
            <v>Керівництво та управління у сфері будівництва, ремонту та утримання автомобільних доріг</v>
          </cell>
        </row>
        <row r="1389">
          <cell r="B1389" t="str">
            <v>3111020</v>
          </cell>
          <cell r="C1389" t="str">
            <v>Розвиток мережі та утримання автомобільних доріг загального користування державного значення</v>
          </cell>
        </row>
        <row r="1390">
          <cell r="B1390" t="str">
            <v>3111030</v>
          </cell>
          <cell r="C1390"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391">
          <cell r="B1391" t="str">
            <v>3111040</v>
          </cell>
          <cell r="C1391" t="str">
            <v>Будівництво мостового переходу у м. Запоріжжя</v>
          </cell>
        </row>
        <row r="1392">
          <cell r="B1392" t="str">
            <v>3111090</v>
          </cell>
          <cell r="C1392" t="str">
            <v>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v>
          </cell>
        </row>
        <row r="1393">
          <cell r="B1393" t="str">
            <v>3111100</v>
          </cell>
          <cell r="C1393" t="str">
            <v>Покращення стану автомобільних доріг загального користування за маршрутом Львів і Тернопіль і Умань; Біла Церква і Одеса і Миколаїв і Херсон</v>
          </cell>
        </row>
        <row r="1394">
          <cell r="B1394" t="str">
            <v>3111120</v>
          </cell>
          <cell r="C1394" t="str">
            <v>Покращення стану автомобільної дороги загального користування державного значення  М-03 Київ-Харків-Довжанський</v>
          </cell>
        </row>
        <row r="1395">
          <cell r="B1395" t="str">
            <v>3111130</v>
          </cell>
          <cell r="C1395" t="str">
            <v>Покращення стану автомобільних доріг загального користування за маршрутом Харків і Куп'янськ і Сватове і Станиця Луганська</v>
          </cell>
        </row>
        <row r="1396">
          <cell r="B1396" t="str">
            <v>3111140</v>
          </cell>
          <cell r="C1396" t="str">
            <v>Покращення стану автомобільної дороги Н-31 Дніпро - Царичанка - Кобеляки - Решетилівка</v>
          </cell>
        </row>
        <row r="1397">
          <cell r="B1397" t="str">
            <v>3111150</v>
          </cell>
          <cell r="C1397" t="str">
            <v>Покращення стану автомобільної дороги Харків - Охтирка</v>
          </cell>
        </row>
        <row r="1398">
          <cell r="B1398" t="str">
            <v>3111160</v>
          </cell>
          <cell r="C1398" t="str">
            <v>Покращення стану автомобільної дороги Житомир - Чернівці</v>
          </cell>
        </row>
        <row r="1399">
          <cell r="B1399" t="str">
            <v>3111600</v>
          </cell>
          <cell r="C1399" t="str">
            <v>Розвиток автомагістралей та реформа дорожнього сектору</v>
          </cell>
        </row>
        <row r="1400">
          <cell r="B1400" t="str">
            <v>3111610</v>
          </cell>
          <cell r="C1400" t="str">
            <v>Розбудова прикордонної дорожньої інфраструктури на українсько-польському кордоні</v>
          </cell>
        </row>
        <row r="1401">
          <cell r="B1401" t="str">
            <v>3111620</v>
          </cell>
          <cell r="C1401" t="str">
            <v>Розбудова прикордонної дорожньої інфраструктури на українсько-угорському державному кордоні</v>
          </cell>
        </row>
        <row r="1402">
          <cell r="B1402" t="str">
            <v>3111800</v>
          </cell>
          <cell r="C1402" t="str">
            <v>Реалізація державного інвестиційного проекту "Покращення стану автомобільних доріг загального користування у Львівській області"</v>
          </cell>
        </row>
        <row r="1403">
          <cell r="B1403" t="str">
            <v>3111820</v>
          </cell>
          <cell r="C1403" t="str">
            <v>Розвиток автомобільної дороги Р-52 Дніпропетровськ - Царичанка - Кобеляки - Решетилівка</v>
          </cell>
        </row>
        <row r="1404">
          <cell r="B1404" t="str">
            <v>3120000</v>
          </cell>
          <cell r="C1404" t="str">
            <v>Міністерство інфраструктури України (загальнодержавні витрати)</v>
          </cell>
        </row>
        <row r="1405">
          <cell r="B1405" t="str">
            <v>3121000</v>
          </cell>
          <cell r="C1405" t="str">
            <v>Міністерство інфраструктури України (загальнодержавні витрати)</v>
          </cell>
        </row>
        <row r="1406">
          <cell r="B1406" t="str">
            <v>3121020</v>
          </cell>
          <cell r="C1406" t="str">
            <v>Субвенція з державного бюджету місцевим бюджетам на  будівництво та розвиток мережі метрополітенів</v>
          </cell>
        </row>
        <row r="1407">
          <cell r="B1407" t="str">
            <v>3121080</v>
          </cell>
          <cell r="C1407"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1408">
          <cell r="B1408" t="str">
            <v>3130000</v>
          </cell>
          <cell r="C1408" t="str">
            <v>Державне агентство автомобільних доріг України (загальнодержавні видатки та кредитування)</v>
          </cell>
        </row>
        <row r="1409">
          <cell r="B1409" t="str">
            <v>3131000</v>
          </cell>
          <cell r="C1409" t="str">
            <v>Державне агентство автомобільних доріг України (загальнодержавні видатки та кредитування)</v>
          </cell>
        </row>
        <row r="1410">
          <cell r="B1410" t="str">
            <v>3131020</v>
          </cell>
          <cell r="C1410"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411">
          <cell r="B1411" t="str">
            <v>3131070</v>
          </cell>
          <cell r="C1411" t="str">
            <v>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v>
          </cell>
        </row>
        <row r="1412">
          <cell r="B1412" t="str">
            <v>3131080</v>
          </cell>
          <cell r="C1412" t="str">
            <v>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v>
          </cell>
        </row>
        <row r="1413">
          <cell r="B1413" t="str">
            <v>3131090</v>
          </cell>
          <cell r="C1413" t="str">
            <v>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v>
          </cell>
        </row>
        <row r="1414">
          <cell r="B1414" t="str">
            <v>3131200</v>
          </cell>
          <cell r="C1414" t="str">
            <v>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v>
          </cell>
        </row>
        <row r="1415">
          <cell r="B1415" t="str">
            <v>3200000</v>
          </cell>
          <cell r="C1415" t="str">
            <v>Міністерство надзвичайних ситуацій України</v>
          </cell>
        </row>
        <row r="1416">
          <cell r="B1416" t="str">
            <v>3201000</v>
          </cell>
          <cell r="C1416" t="str">
            <v>Апарат Міністерства надзвичайних ситуацій України</v>
          </cell>
        </row>
        <row r="1417">
          <cell r="B1417" t="str">
            <v>3201010</v>
          </cell>
          <cell r="C1417" t="str">
            <v>Керівництво та управління у сфері надзвичайних ситуацій</v>
          </cell>
        </row>
        <row r="1418">
          <cell r="B1418" t="str">
            <v>3201030</v>
          </cell>
          <cell r="C1418" t="str">
            <v>Створення оперативного резерву для забезпечення ліквідації надзвичайних ситуацій</v>
          </cell>
        </row>
        <row r="1419">
          <cell r="B1419" t="str">
            <v>3201050</v>
          </cell>
          <cell r="C1419" t="str">
            <v>Авіаційні роботи з пошуку і рятування</v>
          </cell>
        </row>
        <row r="1420">
          <cell r="B1420" t="str">
            <v>3201060</v>
          </cell>
          <cell r="C1420" t="str">
            <v>Гідрометеорологічна діяльність</v>
          </cell>
        </row>
        <row r="1421">
          <cell r="B1421" t="str">
            <v>3201070</v>
          </cell>
          <cell r="C1421"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422">
          <cell r="B1422" t="str">
            <v>3201090</v>
          </cell>
          <cell r="C1422" t="str">
            <v>Проведення розрахунків з міжнародними експертами за надання юридичних послуг</v>
          </cell>
        </row>
        <row r="1423">
          <cell r="B1423" t="str">
            <v>3201130</v>
          </cell>
          <cell r="C1423" t="str">
            <v>Інформування громадськості з питань цивільного захисту населення</v>
          </cell>
        </row>
        <row r="1424">
          <cell r="B1424" t="str">
            <v>3201270</v>
          </cell>
          <cell r="C1424" t="str">
            <v>Розвиток та супроводження Урядової інформаційно-аналітичної системи з питань надзвичайних ситуацій</v>
          </cell>
        </row>
        <row r="1425">
          <cell r="B1425" t="str">
            <v>3201280</v>
          </cell>
          <cell r="C1425" t="str">
            <v>Забезпечення діяльності сил цивільного захисту</v>
          </cell>
        </row>
        <row r="1426">
          <cell r="B1426" t="str">
            <v>3201290</v>
          </cell>
          <cell r="C1426" t="str">
            <v>Заходи щодо ліквідації наслідків надзвичайної ситуації на території Мелітопольського району Запорізької області</v>
          </cell>
        </row>
        <row r="1427">
          <cell r="B1427" t="str">
            <v>3201300</v>
          </cell>
          <cell r="C1427"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428">
          <cell r="B1428" t="str">
            <v>3201310</v>
          </cell>
          <cell r="C1428" t="str">
            <v>Експертно-аналітичне супроводження та моніторинг наукових проектів з екологічної безпеки</v>
          </cell>
        </row>
        <row r="1429">
          <cell r="B1429" t="str">
            <v>3201340</v>
          </cell>
          <cell r="C1429" t="str">
            <v>Прикладні дослідження і розробки та науково-дослідні роботи у сфері цивільного захисту і пожежної безпеки</v>
          </cell>
        </row>
        <row r="1430">
          <cell r="B1430" t="str">
            <v>3201350</v>
          </cell>
          <cell r="C1430" t="str">
            <v>Знешкодження вибухонебезпечних предметів, що залишилися з часів Другої світової війни в районі міст Севастополя та Керчі</v>
          </cell>
        </row>
        <row r="1431">
          <cell r="B1431" t="str">
            <v>3201360</v>
          </cell>
          <cell r="C1431" t="str">
            <v>Підготовка кадрів у сфері цивільного захисту</v>
          </cell>
        </row>
        <row r="1432">
          <cell r="B1432" t="str">
            <v>3201390</v>
          </cell>
          <cell r="C1432" t="str">
            <v>Створення та впровадження системи екстреної допомоги населенню за єдиним телефонним номером 112</v>
          </cell>
        </row>
        <row r="1433">
          <cell r="B1433" t="str">
            <v>3201430</v>
          </cell>
          <cell r="C1433" t="str">
            <v>Матеріально-технічне забезпечення мобільного госпіталю</v>
          </cell>
        </row>
        <row r="1434">
          <cell r="B1434" t="str">
            <v>3201440</v>
          </cell>
          <cell r="C1434" t="str">
            <v>Пошук та знешкодження залишків хімічної зброї, затопленої у виключній (морській) економічній зоні України</v>
          </cell>
        </row>
        <row r="1435">
          <cell r="B1435" t="str">
            <v>3201450</v>
          </cell>
          <cell r="C1435"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436">
          <cell r="B1436" t="str">
            <v>3201460</v>
          </cell>
          <cell r="C1436" t="str">
            <v>Аварійно-рятувальні заходи на загальнодержавному і регіональному рівнях при надзвичайних ситуаціях</v>
          </cell>
        </row>
        <row r="1437">
          <cell r="B1437" t="str">
            <v>3201470</v>
          </cell>
          <cell r="C1437"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438">
          <cell r="B1438" t="str">
            <v>3201490</v>
          </cell>
          <cell r="C1438" t="str">
            <v>Придбання пожежної техніки та обладнання вітчизняного виробництва</v>
          </cell>
        </row>
        <row r="1439">
          <cell r="B1439" t="str">
            <v>3201510</v>
          </cell>
          <cell r="C1439" t="str">
            <v>Ліквідація наслідків надзвичайної ситуації на території військової частини А0829 (м. Лозова Харківської області)</v>
          </cell>
        </row>
        <row r="1440">
          <cell r="B1440" t="str">
            <v>3201540</v>
          </cell>
          <cell r="C1440" t="str">
            <v>Придбання спеціальної аварійно-рятувальної, пожежної техніки та обладнання, в тому числі авіаційної техніки</v>
          </cell>
        </row>
        <row r="1441">
          <cell r="B1441" t="str">
            <v>3201580</v>
          </cell>
          <cell r="C1441"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442">
          <cell r="B1442" t="str">
            <v>3202000</v>
          </cell>
          <cell r="C1442" t="str">
            <v>Державне агентство України з управління зоною відчуження</v>
          </cell>
        </row>
        <row r="1443">
          <cell r="B1443" t="str">
            <v>3202050</v>
          </cell>
          <cell r="C1443" t="str">
            <v>Будівництво пускового комплексу "Вектор" та експлуатація його об'єктів</v>
          </cell>
        </row>
        <row r="1444">
          <cell r="B1444" t="str">
            <v>3202100</v>
          </cell>
          <cell r="C1444" t="str">
            <v>Здійснення заходів громадськими організаціями по соціальному захисту громадян, які постраждали внаслідок Чорнобильської катастрофи</v>
          </cell>
        </row>
        <row r="1445">
          <cell r="B1445" t="str">
            <v>3202130</v>
          </cell>
          <cell r="C1445"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446">
          <cell r="B1446" t="str">
            <v>3202140</v>
          </cell>
          <cell r="C1446" t="str">
            <v>Внесок України до Рахунку ядерної безпеки ЄБРР</v>
          </cell>
        </row>
        <row r="1447">
          <cell r="B1447" t="str">
            <v>3204000</v>
          </cell>
          <cell r="C1447" t="str">
            <v>Державна спеціальна (воєнізована) аварійно-рятувальна служба</v>
          </cell>
        </row>
        <row r="1448">
          <cell r="B1448" t="str">
            <v>3208000</v>
          </cell>
          <cell r="C1448" t="str">
            <v>Державна служба гірничого нагляду та промислової безпеки України</v>
          </cell>
        </row>
        <row r="1449">
          <cell r="B1449" t="str">
            <v>3208020</v>
          </cell>
          <cell r="C1449" t="str">
            <v>Підвищення кваліфікації кадрів у сфері промислової безпеки та наглядової діяльності</v>
          </cell>
        </row>
        <row r="1450">
          <cell r="B1450" t="str">
            <v>3208060</v>
          </cell>
          <cell r="C1450"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451">
          <cell r="B1451" t="str">
            <v>3209000</v>
          </cell>
          <cell r="C1451" t="str">
            <v>Державна інспекція техногенної безпеки України</v>
          </cell>
        </row>
        <row r="1452">
          <cell r="B1452" t="str">
            <v>3209010</v>
          </cell>
          <cell r="C1452" t="str">
            <v>Керівництво та управління у сфері техногенної безпеки</v>
          </cell>
        </row>
        <row r="1453">
          <cell r="B1453" t="str">
            <v>3209020</v>
          </cell>
          <cell r="C1453" t="str">
            <v>Забезпечення діяльності підрозділів техногенної безпеки</v>
          </cell>
        </row>
        <row r="1454">
          <cell r="B1454" t="str">
            <v>3209030</v>
          </cell>
          <cell r="C1454"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455">
          <cell r="B1455" t="str">
            <v>3210000</v>
          </cell>
          <cell r="C1455" t="str">
            <v>Міністерство надзвичайних ситуацій України (загальнодержавні витрати)</v>
          </cell>
        </row>
        <row r="1456">
          <cell r="B1456" t="str">
            <v>3211000</v>
          </cell>
          <cell r="C1456" t="str">
            <v>Міністерство надзвичайних ситуацій України (загальнодержавні витрати)</v>
          </cell>
        </row>
        <row r="1457">
          <cell r="B1457" t="str">
            <v>3211060</v>
          </cell>
          <cell r="C1457" t="str">
            <v>Субвенція з державного бюджету місцевим бюджетам для проведення заходів по ліквідації наслідків стихійного лиха</v>
          </cell>
        </row>
        <row r="1458">
          <cell r="B1458" t="str">
            <v>3300000</v>
          </cell>
          <cell r="C1458" t="str">
            <v>Державна фіскальна служба України</v>
          </cell>
        </row>
        <row r="1459">
          <cell r="B1459" t="str">
            <v>3301000</v>
          </cell>
          <cell r="C1459" t="str">
            <v>Апарат Державної фіскальної служби України</v>
          </cell>
        </row>
        <row r="1460">
          <cell r="B1460" t="str">
            <v>3301010</v>
          </cell>
          <cell r="C1460" t="str">
            <v>Керівництво та управління у сфері фіскальної політики</v>
          </cell>
        </row>
        <row r="1461">
          <cell r="B1461" t="str">
            <v>3301020</v>
          </cell>
          <cell r="C1461" t="str">
            <v>Прикладні дослідження і розробки у сфері доходів і зборів та фінансового права</v>
          </cell>
        </row>
        <row r="1462">
          <cell r="B1462" t="str">
            <v>3301030</v>
          </cell>
          <cell r="C1462" t="str">
            <v>Підвищення кваліфікації у сфері фіскальної політики</v>
          </cell>
        </row>
        <row r="1463">
          <cell r="B1463" t="str">
            <v>3301040</v>
          </cell>
          <cell r="C1463" t="str">
            <v>Підготовка кадрів у сфері доходів і зборів вищими навчальними закладами І і ІІ рівнів акредитації</v>
          </cell>
        </row>
        <row r="1464">
          <cell r="B1464" t="str">
            <v>3301050</v>
          </cell>
          <cell r="C1464" t="str">
            <v>Підготовка кадрів та підвищення кваліфікації у сфері доходів і зборів вищими навчальними закладами ІІІ і ІV рівнів акредитації</v>
          </cell>
        </row>
        <row r="1465">
          <cell r="B1465" t="str">
            <v>3400000</v>
          </cell>
          <cell r="C1465" t="str">
            <v>Міністерство молоді та спорту України</v>
          </cell>
        </row>
        <row r="1466">
          <cell r="B1466" t="str">
            <v>3401000</v>
          </cell>
          <cell r="C1466" t="str">
            <v>Апарат Міністерства молоді та спорту України</v>
          </cell>
        </row>
        <row r="1467">
          <cell r="B1467" t="str">
            <v>3401010</v>
          </cell>
          <cell r="C1467" t="str">
            <v>Керівництво та управління у сфері молоді та спорту</v>
          </cell>
        </row>
        <row r="1468">
          <cell r="B1468" t="str">
            <v>3401030</v>
          </cell>
          <cell r="C1468" t="str">
            <v>Функціонування Музею спортивної слави</v>
          </cell>
        </row>
        <row r="1469">
          <cell r="B1469" t="str">
            <v>3401040</v>
          </cell>
          <cell r="C1469" t="str">
            <v>Фундаментальні та прикладні наукові дослідження у сфері молоді та спорту</v>
          </cell>
        </row>
        <row r="1470">
          <cell r="B1470" t="str">
            <v>3401060</v>
          </cell>
          <cell r="C1470" t="str">
            <v>Методичне забезпечення у сфері спорту</v>
          </cell>
        </row>
        <row r="1471">
          <cell r="B1471" t="str">
            <v>3401070</v>
          </cell>
          <cell r="C1471" t="str">
            <v>Здійснення заходів державної політики з питань молоді та державна підтримка молодіжних та дитячих громадських організацій</v>
          </cell>
        </row>
        <row r="1472">
          <cell r="B1472" t="str">
            <v>3401110</v>
          </cell>
          <cell r="C1472" t="str">
            <v>Розвиток спорту серед осіб з інвалідністю та їх фізкультурно-спортивна реабілітація</v>
          </cell>
        </row>
        <row r="1473">
          <cell r="B1473" t="str">
            <v>3401120</v>
          </cell>
          <cell r="C1473" t="str">
            <v>Підготовка і участь національних збірних команд в Паралімпійських  і Дефлімпійських іграх</v>
          </cell>
        </row>
        <row r="1474">
          <cell r="B1474" t="str">
            <v>3401220</v>
          </cell>
          <cell r="C1474" t="str">
            <v>Розвиток фізичної культури, спорту вищих досягнень та резервного спорту</v>
          </cell>
        </row>
        <row r="1475">
          <cell r="B1475" t="str">
            <v>3401280</v>
          </cell>
          <cell r="C1475" t="str">
            <v>Фінансова підтримка громадських організацій фізкультурно-спортивного спрямування</v>
          </cell>
        </row>
        <row r="1476">
          <cell r="B1476" t="str">
            <v>3401320</v>
          </cell>
          <cell r="C1476" t="str">
            <v>Підготовка і участь національних збірних команд в Олімпійських, Юнацьких Олімпійських, Всесвітніх та Європейських іграх</v>
          </cell>
        </row>
        <row r="1477">
          <cell r="B1477" t="str">
            <v>3410000</v>
          </cell>
          <cell r="C1477" t="str">
            <v>Міністерство  молоді та спорту України (загальнодержавні видатки та кредитування)</v>
          </cell>
        </row>
        <row r="1478">
          <cell r="B1478" t="str">
            <v>3411000</v>
          </cell>
          <cell r="C1478" t="str">
            <v>Міністерство  молоді та спорту України (загальнодержавні видатки та кредитування)</v>
          </cell>
        </row>
        <row r="1479">
          <cell r="B1479" t="str">
            <v>3411020</v>
          </cell>
          <cell r="C1479"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1480">
          <cell r="B1480" t="str">
            <v>3411160</v>
          </cell>
          <cell r="C1480"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481">
          <cell r="B1481" t="str">
            <v>3411170</v>
          </cell>
          <cell r="C1481"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482">
          <cell r="B1482" t="str">
            <v>3411180</v>
          </cell>
          <cell r="C1482" t="str">
            <v>Субвенція з державного бюджету місцевим бюджетам на будівництво/реконструкцію палаців спорту</v>
          </cell>
        </row>
        <row r="1483">
          <cell r="B1483" t="str">
            <v>3411190</v>
          </cell>
          <cell r="C1483" t="str">
            <v>Субвенція з державного бюджету обласному бюджету Івано-Франківської області на будівництво сучасного біатлонного комплексу</v>
          </cell>
        </row>
        <row r="1484">
          <cell r="B1484" t="str">
            <v>3500000</v>
          </cell>
          <cell r="C1484" t="str">
            <v>Міністерство фінансів України</v>
          </cell>
        </row>
        <row r="1485">
          <cell r="B1485" t="str">
            <v>3501000</v>
          </cell>
          <cell r="C1485" t="str">
            <v>Апарат Міністерства фінансів України</v>
          </cell>
        </row>
        <row r="1486">
          <cell r="B1486" t="str">
            <v>3501010</v>
          </cell>
          <cell r="C1486" t="str">
            <v>Керівництво та управління у сфері фінансів</v>
          </cell>
        </row>
        <row r="1487">
          <cell r="B1487" t="str">
            <v>3501020</v>
          </cell>
          <cell r="C1487" t="str">
            <v>Створення автоматизованої інформаційно-аналітичної системи фінансових і фіскальних органів</v>
          </cell>
        </row>
        <row r="1488">
          <cell r="B1488" t="str">
            <v>3501030</v>
          </cell>
          <cell r="C1488" t="str">
            <v>Прикладні наукові розробки у сфері розвитку державних фінансів</v>
          </cell>
        </row>
        <row r="1489">
          <cell r="B1489" t="str">
            <v>3501040</v>
          </cell>
          <cell r="C1489" t="str">
            <v>Підготовка кадрів для фінансової системи вищими навчальними закладами І і ІІ рівнів акредитації</v>
          </cell>
        </row>
        <row r="1490">
          <cell r="B1490" t="str">
            <v>3501050</v>
          </cell>
          <cell r="C1490" t="str">
            <v>Підготовка кадрів для фінансової системи вищими навчальними закладами ІІІ і ІV рівнів акредитації</v>
          </cell>
        </row>
        <row r="1491">
          <cell r="B1491" t="str">
            <v>3501060</v>
          </cell>
          <cell r="C1491" t="str">
            <v>Підвищення кваліфікації кадрів фінансової системи</v>
          </cell>
        </row>
        <row r="1492">
          <cell r="B1492" t="str">
            <v>3501070</v>
          </cell>
          <cell r="C1492" t="str">
            <v>Функціонування Музею коштовного і декоративного каміння</v>
          </cell>
        </row>
        <row r="1493">
          <cell r="B1493" t="str">
            <v>3501080</v>
          </cell>
          <cell r="C1493" t="str">
            <v>Фінансова підтримка журналу "Фінанси України"</v>
          </cell>
        </row>
        <row r="1494">
          <cell r="B1494" t="str">
            <v>3501090</v>
          </cell>
          <cell r="C1494" t="str">
            <v>Підтримка культурно-оздоровчих та соціальних заходів фінансової системи</v>
          </cell>
        </row>
        <row r="1495">
          <cell r="B1495" t="str">
            <v>3501100</v>
          </cell>
          <cell r="C1495"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496">
          <cell r="B1496" t="str">
            <v>3501110</v>
          </cell>
          <cell r="C1496" t="str">
            <v>Підготовка наукових кадрів у сфері фінансів</v>
          </cell>
        </row>
        <row r="1497">
          <cell r="B1497" t="str">
            <v>3501120</v>
          </cell>
          <cell r="C1497"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498">
          <cell r="B1498" t="str">
            <v>3501130</v>
          </cell>
          <cell r="C149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99">
          <cell r="B1499" t="str">
            <v>3501140</v>
          </cell>
          <cell r="C1499" t="str">
            <v>Внески до міжнародних організацій</v>
          </cell>
        </row>
        <row r="1500">
          <cell r="B1500" t="str">
            <v>3501160</v>
          </cell>
          <cell r="C1500" t="str">
            <v>Заходи щодо поступової компенсації громадянам втрат від знецінення грошових заощаджень</v>
          </cell>
        </row>
        <row r="1501">
          <cell r="B1501" t="str">
            <v>3501180</v>
          </cell>
          <cell r="C1501" t="str">
            <v>Обслуговування зовнішнього державного боргу</v>
          </cell>
        </row>
        <row r="1502">
          <cell r="B1502" t="str">
            <v>3501190</v>
          </cell>
          <cell r="C1502"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503">
          <cell r="B1503" t="str">
            <v>3501200</v>
          </cell>
          <cell r="C1503" t="str">
            <v>Науково-методичне забезпечення у сфері виробництва і використання дорогоцінного і напівдорогоцінного каміння</v>
          </cell>
        </row>
        <row r="1504">
          <cell r="B1504" t="str">
            <v>3501220</v>
          </cell>
          <cell r="C1504" t="str">
            <v>Підтримка культурно-оздоровчих та соціальних заходів фінансової системи</v>
          </cell>
        </row>
        <row r="1505">
          <cell r="B1505" t="str">
            <v>3501230</v>
          </cell>
          <cell r="C1505" t="str">
            <v>Здійснення м. Києвом функцій столиці</v>
          </cell>
        </row>
        <row r="1506">
          <cell r="B1506" t="str">
            <v>3501250</v>
          </cell>
          <cell r="C1506" t="str">
            <v>Збільшення статутного капіталу ВАТ "Державний ощадний банк"</v>
          </cell>
        </row>
        <row r="1507">
          <cell r="B1507" t="str">
            <v>3501260</v>
          </cell>
          <cell r="C1507" t="str">
            <v>Збільшення статутного капіталу ВАТ "Державний експортно-імпортний банк"</v>
          </cell>
        </row>
        <row r="1508">
          <cell r="B1508" t="str">
            <v>3501270</v>
          </cell>
          <cell r="C1508" t="str">
            <v>Поповнення статутного капіталу Державної іпотечної установи</v>
          </cell>
        </row>
        <row r="1509">
          <cell r="B1509" t="str">
            <v>3501320</v>
          </cell>
          <cell r="C1509" t="str">
            <v>Реалізація інвестиційних проектів соціально-економічного розвитку м. Києва</v>
          </cell>
        </row>
        <row r="1510">
          <cell r="B1510" t="str">
            <v>3501340</v>
          </cell>
          <cell r="C1510" t="str">
            <v>Заходи по імплементації Бюджетного та Податкового кодексів</v>
          </cell>
        </row>
        <row r="1511">
          <cell r="B1511" t="str">
            <v>3501380</v>
          </cell>
          <cell r="C1511" t="str">
            <v>Збільшення статутного капіталу Державної іпотечної установи</v>
          </cell>
        </row>
        <row r="1512">
          <cell r="B1512" t="str">
            <v>3501400</v>
          </cell>
          <cell r="C1512" t="str">
            <v>Поповнення Фонду гарантування вкладів фізичних осіб</v>
          </cell>
        </row>
        <row r="1513">
          <cell r="B1513" t="str">
            <v>3501410</v>
          </cell>
          <cell r="C1513" t="str">
            <v>Підтримка реалізації Ініціативи з енергетичної ефективності і навколишнього середовища у Східній Європі</v>
          </cell>
        </row>
        <row r="1514">
          <cell r="B1514" t="str">
            <v>3501420</v>
          </cell>
          <cell r="C1514"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515">
          <cell r="B1515" t="str">
            <v>3501430</v>
          </cell>
          <cell r="C1515"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516">
          <cell r="B1516" t="str">
            <v>3501440</v>
          </cell>
          <cell r="C1516"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517">
          <cell r="B1517" t="str">
            <v>3501450</v>
          </cell>
          <cell r="C1517" t="str">
            <v>Проведення в Україні зборів групи країн-членів МВФ та Світового банку</v>
          </cell>
        </row>
        <row r="1518">
          <cell r="B1518" t="str">
            <v>3501460</v>
          </cell>
          <cell r="C1518" t="str">
            <v>Фінансування послуг з технічного обслуговування кредитної лінії</v>
          </cell>
        </row>
        <row r="1519">
          <cell r="B1519" t="str">
            <v>3501470</v>
          </cell>
          <cell r="C1519" t="str">
            <v>Сплата послуг з розрахунково-касового обслуговування в рамках реалізації окремих міжнародних договорів України</v>
          </cell>
        </row>
        <row r="1520">
          <cell r="B1520" t="str">
            <v>3501480</v>
          </cell>
          <cell r="C1520" t="str">
            <v>Побудова та функціонування інформаційно-аналітичної платформи верифікації та інші заходи, повіязані з її впровадженням</v>
          </cell>
        </row>
        <row r="1521">
          <cell r="B1521" t="str">
            <v>3501610</v>
          </cell>
          <cell r="C1521" t="str">
            <v>Заходи щодо розвитку фінансового сектора та управління Проектом</v>
          </cell>
        </row>
        <row r="1522">
          <cell r="B1522" t="str">
            <v>3501630</v>
          </cell>
          <cell r="C1522" t="str">
            <v>Модернізація, удосконалення та раціоналізація  механізмів збору даних для статистики державних фінансів</v>
          </cell>
        </row>
        <row r="1523">
          <cell r="B1523" t="str">
            <v>3501640</v>
          </cell>
          <cell r="C1523" t="str">
            <v>Забезпечення діяльності Наглядової Ради по впровадженню проекту модернізації податкових інспекцій</v>
          </cell>
        </row>
        <row r="1524">
          <cell r="B1524" t="str">
            <v>3501650</v>
          </cell>
          <cell r="C1524" t="str">
            <v>Надання кредитів в рамках Проекту "Розширення доступу до ринків фінансових послуг"</v>
          </cell>
        </row>
        <row r="1525">
          <cell r="B1525" t="str">
            <v>3501660</v>
          </cell>
          <cell r="C1525" t="str">
            <v>Модернізація державних фінансів</v>
          </cell>
        </row>
        <row r="1526">
          <cell r="B1526" t="str">
            <v>3501670</v>
          </cell>
          <cell r="C1526" t="str">
            <v>Підготовка до проведення Щорічних зборів ЄБРР</v>
          </cell>
        </row>
        <row r="1527">
          <cell r="B1527" t="str">
            <v>3503000</v>
          </cell>
          <cell r="C1527" t="str">
            <v>Державна пробірна служба України</v>
          </cell>
        </row>
        <row r="1528">
          <cell r="B1528" t="str">
            <v>3503010</v>
          </cell>
          <cell r="C1528" t="str">
            <v>Керівництво та управління у сфері пробірного контролю</v>
          </cell>
        </row>
        <row r="1529">
          <cell r="B1529" t="str">
            <v>3503020</v>
          </cell>
          <cell r="C1529" t="str">
            <v>Наукове забезпечення у сфері пробірного контролю</v>
          </cell>
        </row>
        <row r="1530">
          <cell r="B1530" t="str">
            <v>3504000</v>
          </cell>
          <cell r="C1530" t="str">
            <v>Державна казначейська служба України</v>
          </cell>
        </row>
        <row r="1531">
          <cell r="B1531" t="str">
            <v>3504010</v>
          </cell>
          <cell r="C1531" t="str">
            <v>Керівництво та управління у сфері казначейського обслуговування</v>
          </cell>
        </row>
        <row r="1532">
          <cell r="B1532" t="str">
            <v>3504020</v>
          </cell>
          <cell r="C1532" t="str">
            <v>Підвищення кваліфікації працівників органів Державної казначейської служби України</v>
          </cell>
        </row>
        <row r="1533">
          <cell r="B1533" t="str">
            <v>3504030</v>
          </cell>
          <cell r="C1533"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534">
          <cell r="B1534" t="str">
            <v>3504040</v>
          </cell>
          <cell r="C1534" t="str">
            <v>Заходи щодо виконання рішень суду, що гарантовані державою</v>
          </cell>
        </row>
        <row r="1535">
          <cell r="B1535" t="str">
            <v>3504800</v>
          </cell>
          <cell r="C1535" t="str">
            <v>Забезпечення органів Державної казначейської служби України приміщеннями</v>
          </cell>
        </row>
        <row r="1536">
          <cell r="B1536" t="str">
            <v>3505000</v>
          </cell>
          <cell r="C1536" t="str">
            <v>Державна аудиторська служба України</v>
          </cell>
        </row>
        <row r="1537">
          <cell r="B1537" t="str">
            <v>3505020</v>
          </cell>
          <cell r="C1537" t="str">
            <v>Підвищення кваліфікації працівників Державної фінансової інспекції України</v>
          </cell>
        </row>
        <row r="1538">
          <cell r="B1538" t="str">
            <v>3505040</v>
          </cell>
          <cell r="C1538"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539">
          <cell r="B1539" t="str">
            <v>3505700</v>
          </cell>
          <cell r="C1539" t="str">
            <v>Поховання Голови Головного контрольно-ревізійного управління Сивульського М.І.</v>
          </cell>
        </row>
        <row r="1540">
          <cell r="B1540" t="str">
            <v>3506000</v>
          </cell>
          <cell r="C1540" t="str">
            <v>Державна митна служба України</v>
          </cell>
        </row>
        <row r="1541">
          <cell r="B1541" t="str">
            <v>3506010</v>
          </cell>
          <cell r="C1541" t="str">
            <v>Керівництво та управління у сфері митної справи</v>
          </cell>
        </row>
        <row r="1542">
          <cell r="B1542" t="str">
            <v>3506020</v>
          </cell>
          <cell r="C1542" t="str">
            <v>Розбудова та модернізація об'єктів митної системи</v>
          </cell>
        </row>
        <row r="1543">
          <cell r="B1543" t="str">
            <v>3506030</v>
          </cell>
          <cell r="C1543" t="str">
            <v>Прикладні дослідження і розробки у сфері митної служби</v>
          </cell>
        </row>
        <row r="1544">
          <cell r="B1544" t="str">
            <v>3506040</v>
          </cell>
          <cell r="C1544" t="str">
            <v>Підвищення кваліфікації працівників органів державної митної служби</v>
          </cell>
        </row>
        <row r="1545">
          <cell r="B1545" t="str">
            <v>3506050</v>
          </cell>
          <cell r="C1545" t="str">
            <v>Прикладні дослідження і розробки у сфері митної служби</v>
          </cell>
        </row>
        <row r="1546">
          <cell r="B1546" t="str">
            <v>3506060</v>
          </cell>
          <cell r="C1546" t="str">
            <v>Облаштування пунктів пропуску через державний кордон, пов'язане з підготовкою  до Євро-2012</v>
          </cell>
        </row>
        <row r="1547">
          <cell r="B1547" t="str">
            <v>3506070</v>
          </cell>
          <cell r="C1547" t="str">
            <v>Впровадження системи захисту транзитних переміщень</v>
          </cell>
        </row>
        <row r="1548">
          <cell r="B1548" t="str">
            <v>3506080</v>
          </cell>
          <cell r="C1548" t="str">
            <v>Створення багатофункціональної комплексної системи "Електронна митниця"</v>
          </cell>
        </row>
        <row r="1549">
          <cell r="B1549" t="str">
            <v>3507000</v>
          </cell>
          <cell r="C1549" t="str">
            <v>Державна фіскальна служба України</v>
          </cell>
        </row>
        <row r="1550">
          <cell r="B1550" t="str">
            <v>3507010</v>
          </cell>
          <cell r="C1550" t="str">
            <v>Керівництво та управління у сфері фіскальної політики</v>
          </cell>
        </row>
        <row r="1551">
          <cell r="B1551" t="str">
            <v>3507020</v>
          </cell>
          <cell r="C1551" t="str">
            <v>Прикладні дослідження і розробки у сфері фіскальної політики</v>
          </cell>
        </row>
        <row r="1552">
          <cell r="B1552" t="str">
            <v>3507030</v>
          </cell>
          <cell r="C1552" t="str">
            <v>Підвищення кваліфікації у сфері фіскальної політики</v>
          </cell>
        </row>
        <row r="1553">
          <cell r="B1553" t="str">
            <v>3507040</v>
          </cell>
          <cell r="C1553" t="str">
            <v>Підготовка кадрів та підвищення кваліфікації Національним університетом державної податкової служби</v>
          </cell>
        </row>
        <row r="1554">
          <cell r="B1554" t="str">
            <v>3507050</v>
          </cell>
          <cell r="C1554" t="str">
            <v>Підготовка кадрів у сфері фіскальної політики вищими навчальними закладами ІІІ і ІV рівнів акредитації</v>
          </cell>
        </row>
        <row r="1555">
          <cell r="B1555" t="str">
            <v>3507060</v>
          </cell>
          <cell r="C1555" t="str">
            <v>Реалізація заходів, передбачених Угодою про фінансування програми "Підтримка секторальної політики управління кордоном в Україні"</v>
          </cell>
        </row>
        <row r="1556">
          <cell r="B1556" t="str">
            <v>3507080</v>
          </cell>
          <cell r="C1556" t="str">
            <v>Створення та підготовка об'єктів інфраструктури Національного університету державної податкової служби до проведення Євро-2012</v>
          </cell>
        </row>
        <row r="1557">
          <cell r="B1557" t="str">
            <v>3507600</v>
          </cell>
          <cell r="C1557" t="str">
            <v>Модернізація податкової служби</v>
          </cell>
        </row>
        <row r="1558">
          <cell r="B1558" t="str">
            <v>3507610</v>
          </cell>
          <cell r="C1558" t="str">
            <v>Реалізація проекту з розбудови прикордонної дорожньої інфраструктури та облаштування пунктів пропуску</v>
          </cell>
        </row>
        <row r="1559">
          <cell r="B1559" t="str">
            <v>3509000</v>
          </cell>
          <cell r="C1559" t="str">
            <v>Державна служба фінансового моніторингу України</v>
          </cell>
        </row>
        <row r="1560">
          <cell r="B1560" t="str">
            <v>3509010</v>
          </cell>
          <cell r="C1560" t="str">
            <v>Керівництво та управління у сфері фінансового моніторингу</v>
          </cell>
        </row>
        <row r="1561">
          <cell r="B1561" t="str">
            <v>3509020</v>
          </cell>
          <cell r="C1561"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562">
          <cell r="B1562" t="str">
            <v>3509800</v>
          </cell>
          <cell r="C1562" t="str">
            <v>Здійснення капітального ремонту будинку по вул.Білоруській,24</v>
          </cell>
        </row>
        <row r="1563">
          <cell r="B1563" t="str">
            <v>3510000</v>
          </cell>
          <cell r="C1563" t="str">
            <v>Міністерство фінансів України (загальнодержавні видатки та кредитування)</v>
          </cell>
        </row>
        <row r="1564">
          <cell r="B1564" t="str">
            <v>3511000</v>
          </cell>
          <cell r="C1564" t="str">
            <v>Міністерство фінансів України (загальнодержавні видатки та кредитування)</v>
          </cell>
        </row>
        <row r="1565">
          <cell r="B1565" t="str">
            <v>3511020</v>
          </cell>
          <cell r="C1565"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566">
          <cell r="B1566" t="str">
            <v>3511030</v>
          </cell>
          <cell r="C1566" t="str">
            <v>Резервний фонд</v>
          </cell>
        </row>
        <row r="1567">
          <cell r="B1567" t="str">
            <v>3511050</v>
          </cell>
          <cell r="C1567" t="str">
            <v>Базова дотація</v>
          </cell>
        </row>
        <row r="1568">
          <cell r="B1568" t="str">
            <v>3511060</v>
          </cell>
          <cell r="C1568" t="str">
            <v>Додаткові дотації з державного бюджету місцевим бюджетам</v>
          </cell>
        </row>
        <row r="1569">
          <cell r="B1569" t="str">
            <v>3511070</v>
          </cell>
          <cell r="C1569" t="str">
            <v>Субвенція з державного бюджету місцевим бюджетам на придбання медичного автотранспорту, обладнання для закладів охорони здоров'я</v>
          </cell>
        </row>
        <row r="1570">
          <cell r="B1570" t="str">
            <v>3511080</v>
          </cell>
          <cell r="C1570"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571">
          <cell r="B1571" t="str">
            <v>3511090</v>
          </cell>
          <cell r="C1571" t="str">
            <v>Державні капітальні видатки, що розподіляються Кабінетом Міністрів України</v>
          </cell>
        </row>
        <row r="1572">
          <cell r="B1572" t="str">
            <v>3511100</v>
          </cell>
          <cell r="C1572"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573">
          <cell r="B1573" t="str">
            <v>3511110</v>
          </cell>
          <cell r="C1573" t="str">
            <v>Стабілізаційна дотація</v>
          </cell>
        </row>
        <row r="1574">
          <cell r="B1574" t="str">
            <v>3511120</v>
          </cell>
          <cell r="C1574" t="str">
            <v>Субвенція з державного бюджету місцевим бюджетам на здійснення заходів щодо соціально-економічного розвитку окремих територій</v>
          </cell>
        </row>
        <row r="1575">
          <cell r="B1575" t="str">
            <v>3511130</v>
          </cell>
          <cell r="C1575" t="str">
            <v>Внески до міжнародних організацій</v>
          </cell>
        </row>
        <row r="1576">
          <cell r="B1576" t="str">
            <v>3511140</v>
          </cell>
          <cell r="C1576"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577">
          <cell r="B1577" t="str">
            <v>3511150</v>
          </cell>
          <cell r="C1577"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578">
          <cell r="B1578" t="str">
            <v>3511160</v>
          </cell>
          <cell r="C1578" t="str">
            <v>Внески до міжнародних організацій</v>
          </cell>
        </row>
        <row r="1579">
          <cell r="B1579" t="str">
            <v>3511170</v>
          </cell>
          <cell r="C1579"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1580">
          <cell r="B1580" t="str">
            <v>3511180</v>
          </cell>
          <cell r="C1580" t="str">
            <v>Субвенція з державного бюджету бюджету Автономної Республіки Крим на соціально-економічний розвиток Автономної Республіки Крим</v>
          </cell>
        </row>
        <row r="1581">
          <cell r="B1581" t="str">
            <v>3511190</v>
          </cell>
          <cell r="C1581" t="str">
            <v>Субвенція з державного бюджету місцевим бюджетам на соціально-економічний розвиток</v>
          </cell>
        </row>
        <row r="1582">
          <cell r="B1582" t="str">
            <v>3511200</v>
          </cell>
          <cell r="C1582" t="str">
            <v>Субвенція з державного бюджету міському бюджету міста Києва на виконання функцій столиці</v>
          </cell>
        </row>
        <row r="1583">
          <cell r="B1583" t="str">
            <v>3511210</v>
          </cell>
          <cell r="C1583" t="str">
            <v>Субвенція з державного бюджету місцевим бюджетам на здійснення заходів щодо соціально-економічного розвитку окремих територій</v>
          </cell>
        </row>
        <row r="1584">
          <cell r="B1584" t="str">
            <v>3511220</v>
          </cell>
          <cell r="C1584"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585">
          <cell r="B1585" t="str">
            <v>3511230</v>
          </cell>
          <cell r="C1585"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586">
          <cell r="B1586" t="str">
            <v>3511240</v>
          </cell>
          <cell r="C1586" t="str">
            <v>Субвенція з державного бюджету місцевим бюджетам на реалізацію пріоритетів розвитку регіонів</v>
          </cell>
        </row>
        <row r="1587">
          <cell r="B1587" t="str">
            <v>3511250</v>
          </cell>
          <cell r="C1587"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588">
          <cell r="B1588" t="str">
            <v>3511260</v>
          </cell>
          <cell r="C1588"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589">
          <cell r="B1589" t="str">
            <v>3511270</v>
          </cell>
          <cell r="C1589"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590">
          <cell r="B1590" t="str">
            <v>3511280</v>
          </cell>
          <cell r="C1590" t="str">
            <v>Здійснення природоохоронних заходів з недопущення потрапляння мастила з гідротурбін в річку Дніпро</v>
          </cell>
        </row>
        <row r="1591">
          <cell r="B1591" t="str">
            <v>3511290</v>
          </cell>
          <cell r="C1591"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592">
          <cell r="B1592" t="str">
            <v>3511300</v>
          </cell>
          <cell r="C1592"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593">
          <cell r="B1593" t="str">
            <v>3511310</v>
          </cell>
          <cell r="C1593"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594">
          <cell r="B1594" t="str">
            <v>3511320</v>
          </cell>
          <cell r="C1594" t="str">
            <v>Субвенція з державного бюджету на обслуговування боргу за запозиченнями, здійсненими у 2012 році до загального фонду бюджету міста Києва</v>
          </cell>
        </row>
        <row r="1595">
          <cell r="B1595" t="str">
            <v>3511330</v>
          </cell>
          <cell r="C1595"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596">
          <cell r="B1596" t="str">
            <v>3511340</v>
          </cell>
          <cell r="C1596" t="str">
            <v>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v>
          </cell>
        </row>
        <row r="1597">
          <cell r="B1597" t="str">
            <v>3511350</v>
          </cell>
          <cell r="C1597" t="str">
            <v>Обслуговування державного боргу</v>
          </cell>
        </row>
        <row r="1598">
          <cell r="B1598" t="str">
            <v>3511360</v>
          </cell>
          <cell r="C1598"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599">
          <cell r="B1599" t="str">
            <v>3511370</v>
          </cell>
          <cell r="C1599"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600">
          <cell r="B1600" t="str">
            <v>3511380</v>
          </cell>
          <cell r="C1600" t="str">
            <v>Стабілізаційний фонд</v>
          </cell>
        </row>
        <row r="1601">
          <cell r="B1601" t="str">
            <v>3511390</v>
          </cell>
          <cell r="C1601"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602">
          <cell r="B1602" t="str">
            <v>3511400</v>
          </cell>
          <cell r="C1602"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603">
          <cell r="B1603" t="str">
            <v>3511410</v>
          </cell>
          <cell r="C1603" t="str">
            <v>Субвенція з державного бюджету міському бюджету міста Бердянська Запорізької області на соціально-економічний розвиток</v>
          </cell>
        </row>
        <row r="1604">
          <cell r="B1604" t="str">
            <v>3511420</v>
          </cell>
          <cell r="C1604"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605">
          <cell r="B1605" t="str">
            <v>3511430</v>
          </cell>
          <cell r="C1605" t="str">
            <v>Повернення позик, наданих за рахунок коштів Стабілізаційного фонду</v>
          </cell>
        </row>
        <row r="1606">
          <cell r="B1606" t="str">
            <v>3511440</v>
          </cell>
          <cell r="C1606"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607">
          <cell r="B1607" t="str">
            <v>3511450</v>
          </cell>
          <cell r="C1607" t="str">
            <v>Державний фонд регіонального розвитку</v>
          </cell>
        </row>
        <row r="1608">
          <cell r="B1608" t="str">
            <v>3511460</v>
          </cell>
          <cell r="C1608" t="str">
            <v>Державний фонд регіонального розвитку</v>
          </cell>
        </row>
        <row r="1609">
          <cell r="B1609" t="str">
            <v>3511470</v>
          </cell>
          <cell r="C1609"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610">
          <cell r="B1610" t="str">
            <v>3511480</v>
          </cell>
          <cell r="C1610" t="str">
            <v>Субвенція з державного бюджету міському бюджету міста Калуша на соціально-економічний розвиток</v>
          </cell>
        </row>
        <row r="1611">
          <cell r="B1611" t="str">
            <v>3511490</v>
          </cell>
          <cell r="C1611"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612">
          <cell r="B1612" t="str">
            <v>3511500</v>
          </cell>
          <cell r="C1612"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613">
          <cell r="B1613" t="str">
            <v>3511510</v>
          </cell>
          <cell r="C1613"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614">
          <cell r="B1614" t="str">
            <v>3511520</v>
          </cell>
          <cell r="C1614" t="str">
            <v>Повернення коштів, наданих зі Стабілізаційного фонду на поворотній основі</v>
          </cell>
        </row>
        <row r="1615">
          <cell r="B1615" t="str">
            <v>3511530</v>
          </cell>
          <cell r="C1615"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616">
          <cell r="B1616" t="str">
            <v>3511540</v>
          </cell>
          <cell r="C1616" t="str">
            <v>Повернення коштів, наданих для здійснення операцій з фінансового лізингу авіаційної техніки</v>
          </cell>
        </row>
        <row r="1617">
          <cell r="B1617" t="str">
            <v>3511550</v>
          </cell>
          <cell r="C1617"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618">
          <cell r="B1618" t="str">
            <v>3511560</v>
          </cell>
          <cell r="C1618"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619">
          <cell r="B1619" t="str">
            <v>3511570</v>
          </cell>
          <cell r="C1619" t="str">
            <v>Повернення кредиту, наданого на реконструкцію гідроелектростанцій за рахунок коштів гранту Уряду Швейцарської конфедерації</v>
          </cell>
        </row>
        <row r="1620">
          <cell r="B1620" t="str">
            <v>3511580</v>
          </cell>
          <cell r="C1620"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621">
          <cell r="B1621" t="str">
            <v>3511590</v>
          </cell>
          <cell r="C1621"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622">
          <cell r="B1622" t="str">
            <v>3511600</v>
          </cell>
          <cell r="C1622" t="str">
            <v>Виконання державою гарантійних зобов'язань за позичальників, що отримали кредити під державні гарантії</v>
          </cell>
        </row>
        <row r="1623">
          <cell r="B1623" t="str">
            <v>3511610</v>
          </cell>
          <cell r="C1623" t="str">
            <v>Подовження третьої лінії метрополітену у м. Харкові</v>
          </cell>
        </row>
        <row r="1624">
          <cell r="B1624" t="str">
            <v>3511620</v>
          </cell>
          <cell r="C1624" t="str">
            <v>Фінансування проектів розвитку за рахунок коштів, залучених державою</v>
          </cell>
        </row>
        <row r="1625">
          <cell r="B1625" t="str">
            <v>3511630</v>
          </cell>
          <cell r="C1625" t="str">
            <v>Повернення позик, наданих для фінансування проектів розвитку за рахунок коштів, залучених державою</v>
          </cell>
        </row>
        <row r="1626">
          <cell r="B1626" t="str">
            <v>3511640</v>
          </cell>
          <cell r="C1626" t="str">
            <v>Субвенція з державного бюджету міському бюджету міста Харкова на подовження третьої лінії метрополітену у м. Харкові</v>
          </cell>
        </row>
        <row r="1627">
          <cell r="B1627" t="str">
            <v>3511650</v>
          </cell>
          <cell r="C1627" t="str">
            <v>Реалізація програм допомоги Європейського Союзу, урядів іноземних держав, міжнародних організацій, донорських установ</v>
          </cell>
        </row>
        <row r="1628">
          <cell r="B1628" t="str">
            <v>3511660</v>
          </cell>
          <cell r="C1628" t="str">
            <v>Повернення бюджетних коштів, наданих на поворотній основі на виконання окремих заходів</v>
          </cell>
        </row>
        <row r="1629">
          <cell r="B1629" t="str">
            <v>3511670</v>
          </cell>
          <cell r="C1629" t="str">
            <v>Cубвенція з державного бюджету міському бюджету міста Дніпра на завершення будівництва метрополітену у м. Дніпрі</v>
          </cell>
        </row>
        <row r="1630">
          <cell r="B1630" t="str">
            <v>3511680</v>
          </cell>
          <cell r="C1630" t="str">
            <v>Фінансування спільних з Європейським інвестиційним банком проектів</v>
          </cell>
        </row>
        <row r="1631">
          <cell r="B1631" t="str">
            <v>3511690</v>
          </cell>
          <cell r="C1631" t="str">
            <v>Відновлення сходу України</v>
          </cell>
        </row>
        <row r="1632">
          <cell r="B1632" t="str">
            <v>3511800</v>
          </cell>
          <cell r="C1632" t="str">
            <v>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v>
          </cell>
        </row>
        <row r="1633">
          <cell r="B1633" t="str">
            <v>3511990</v>
          </cell>
          <cell r="C1633" t="str">
            <v>Нерозподілений резерв</v>
          </cell>
        </row>
        <row r="1634">
          <cell r="B1634" t="str">
            <v>3600000</v>
          </cell>
          <cell r="C1634" t="str">
            <v>Міністерство юстиції України</v>
          </cell>
        </row>
        <row r="1635">
          <cell r="B1635" t="str">
            <v>3601000</v>
          </cell>
          <cell r="C1635" t="str">
            <v>Апарат Міністерства юстиції України</v>
          </cell>
        </row>
        <row r="1636">
          <cell r="B1636" t="str">
            <v>3601010</v>
          </cell>
          <cell r="C1636" t="str">
            <v>Керівництво та управління у сфері юстиції</v>
          </cell>
        </row>
        <row r="1637">
          <cell r="B1637" t="str">
            <v>3601020</v>
          </cell>
          <cell r="C1637" t="str">
            <v>Виконання покарань установами і органами Державної кримінально-виконавчої служби України</v>
          </cell>
        </row>
        <row r="1638">
          <cell r="B1638" t="str">
            <v>3601030</v>
          </cell>
          <cell r="C1638" t="str">
            <v>Забезпечення діяльності органів пробації</v>
          </cell>
        </row>
        <row r="1639">
          <cell r="B1639" t="str">
            <v>3601060</v>
          </cell>
          <cell r="C1639" t="str">
            <v>Підготовка робітничих кадрів у професійно-технічних закладах соціальної адаптації при установах виконання покарань</v>
          </cell>
        </row>
        <row r="1640">
          <cell r="B1640" t="str">
            <v>3601070</v>
          </cell>
          <cell r="C1640" t="str">
            <v>Проведення судової експертизи і розробка методики проведення судових експертиз</v>
          </cell>
        </row>
        <row r="1641">
          <cell r="B1641" t="str">
            <v>3601080</v>
          </cell>
          <cell r="C1641" t="str">
            <v>Прикладні розробки у сфері методики проведення судових експертиз</v>
          </cell>
        </row>
        <row r="1642">
          <cell r="B1642" t="str">
            <v>3601090</v>
          </cell>
          <cell r="C1642" t="str">
            <v>Підвищення кваліфікації працівників органів юстиції</v>
          </cell>
        </row>
        <row r="1643">
          <cell r="B1643" t="str">
            <v>3601150</v>
          </cell>
          <cell r="C164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v>
          </cell>
        </row>
        <row r="1644">
          <cell r="B1644" t="str">
            <v>3601170</v>
          </cell>
          <cell r="C1644" t="str">
            <v>Платежі на виконання рішень закордонних юрисдикційних органів, прийнятих за наслідками розгляду справ проти України</v>
          </cell>
        </row>
        <row r="1645">
          <cell r="B1645" t="str">
            <v>3601180</v>
          </cell>
          <cell r="C1645" t="str">
            <v>Будівництво (придбання) житла для осіб рядового і начальницького складу Державної кримінально-виконавчої служби України</v>
          </cell>
        </row>
        <row r="1646">
          <cell r="B1646" t="str">
            <v>3601200</v>
          </cell>
          <cell r="C1646" t="str">
            <v>Державна підтримка органів реєстрації речових прав на нерухоме майно та їх обмеження</v>
          </cell>
        </row>
        <row r="1647">
          <cell r="B1647" t="str">
            <v>3601210</v>
          </cell>
          <cell r="C1647" t="str">
            <v>Заходи з підготовки та проведення ХХІІІ Конгресу Всесвітньої асоціації юристів</v>
          </cell>
        </row>
        <row r="1648">
          <cell r="B1648" t="str">
            <v>3601600</v>
          </cell>
          <cell r="C1648" t="str">
            <v>Створення державного реєстру виконавчих проваджень</v>
          </cell>
        </row>
        <row r="1649">
          <cell r="B1649" t="str">
            <v>3601710</v>
          </cell>
          <cell r="C164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650">
          <cell r="B1650" t="str">
            <v>3601800</v>
          </cell>
          <cell r="C165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651">
          <cell r="B1651" t="str">
            <v>3601810</v>
          </cell>
          <cell r="C1651" t="str">
            <v>Завершення реконструкції режимного корпусу для тримання засуджених до довічного позбавлення волі у Полтавській установі виконання покарань N 23</v>
          </cell>
        </row>
        <row r="1652">
          <cell r="B1652" t="str">
            <v>3601820</v>
          </cell>
          <cell r="C1652" t="str">
            <v>Створення слідчого ізолятора в Київській області</v>
          </cell>
        </row>
        <row r="1653">
          <cell r="B1653" t="str">
            <v>3601830</v>
          </cell>
          <cell r="C1653" t="str">
            <v>Завершення будівництва лікувального корпусу в Голопристанській виправній колонії N 7 у Херсонській області</v>
          </cell>
        </row>
        <row r="1654">
          <cell r="B1654" t="str">
            <v>3602000</v>
          </cell>
          <cell r="C1654" t="str">
            <v>Державна реєстраційна служба України</v>
          </cell>
        </row>
        <row r="1655">
          <cell r="B1655" t="str">
            <v>3602010</v>
          </cell>
          <cell r="C1655" t="str">
            <v>Керівництво та управління у сфері державної реєстрації</v>
          </cell>
        </row>
        <row r="1656">
          <cell r="B1656" t="str">
            <v>3603000</v>
          </cell>
          <cell r="C1656" t="str">
            <v>Координаційний центр з надання правової допомоги</v>
          </cell>
        </row>
        <row r="1657">
          <cell r="B1657" t="str">
            <v>3603020</v>
          </cell>
          <cell r="C1657" t="str">
            <v>Забезпечення формування та функціонування системи безоплатної правової допомоги</v>
          </cell>
        </row>
        <row r="1658">
          <cell r="B1658" t="str">
            <v>3603030</v>
          </cell>
          <cell r="C1658" t="str">
            <v>Оплата послуг та відшкодування витрат адвокатів з надання безоплатної вторинної правової допомоги</v>
          </cell>
        </row>
        <row r="1659">
          <cell r="B1659" t="str">
            <v>3604000</v>
          </cell>
          <cell r="C1659" t="str">
            <v>Державна виконавча служба України</v>
          </cell>
        </row>
        <row r="1660">
          <cell r="B1660" t="str">
            <v>3604010</v>
          </cell>
          <cell r="C1660" t="str">
            <v>Керівництво та управління у сфері державної виконавчої служби</v>
          </cell>
        </row>
        <row r="1661">
          <cell r="B1661" t="str">
            <v>3606000</v>
          </cell>
          <cell r="C1661" t="str">
            <v>Державна пенітенціарна служба України</v>
          </cell>
        </row>
        <row r="1662">
          <cell r="B1662" t="str">
            <v>3606010</v>
          </cell>
          <cell r="C1662" t="str">
            <v>Керівництво та управління у пенітенціарній сфері</v>
          </cell>
        </row>
        <row r="1663">
          <cell r="B1663" t="str">
            <v>3606020</v>
          </cell>
          <cell r="C1663" t="str">
            <v>Виконання покарань установами і органами пенітенціарної служби</v>
          </cell>
        </row>
        <row r="1664">
          <cell r="B1664" t="str">
            <v>3606030</v>
          </cell>
          <cell r="C1664" t="str">
            <v>Виконання покарань та утримання персоналу установ і органів пенітенціарної служби</v>
          </cell>
        </row>
        <row r="1665">
          <cell r="B1665" t="str">
            <v>3606040</v>
          </cell>
          <cell r="C1665" t="str">
            <v>Фінансова підтримка санаторно-курортних закладів Державного департаменту України з питань виконання покарань</v>
          </cell>
        </row>
        <row r="1666">
          <cell r="B1666" t="str">
            <v>3606060</v>
          </cell>
          <cell r="C1666" t="str">
            <v>Утримання спецконтингенту, хворого на туберкульоз, в установах кримінально-виконавчої служби</v>
          </cell>
        </row>
        <row r="1667">
          <cell r="B1667" t="str">
            <v>3606070</v>
          </cell>
          <cell r="C1667" t="str">
            <v>Заходи щодо покращення умов тримання засуджених та осіб, взятих під варту</v>
          </cell>
        </row>
        <row r="1668">
          <cell r="B1668" t="str">
            <v>3606080</v>
          </cell>
          <cell r="C1668" t="str">
            <v>Будівництво (придбання) житла для осіб рядового і начальницького складу Державної кримінально-виконавчої служби України</v>
          </cell>
        </row>
        <row r="1669">
          <cell r="B1669" t="str">
            <v>3606090</v>
          </cell>
          <cell r="C1669" t="str">
            <v>Підготовка робітничих кадрів у професійно-технічних закладах соціальної адаптації при установах виконання покарань</v>
          </cell>
        </row>
        <row r="1670">
          <cell r="B1670" t="str">
            <v>3606100</v>
          </cell>
          <cell r="C16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671">
          <cell r="B1671" t="str">
            <v>3606600</v>
          </cell>
          <cell r="C1671" t="str">
            <v>Заходи з подолання епідемії туберкульозу та СНІДу в установах кримінально-виконавчої системи</v>
          </cell>
        </row>
        <row r="1672">
          <cell r="B1672" t="str">
            <v>3607000</v>
          </cell>
          <cell r="C1672" t="str">
            <v>Національна академія правових наук України</v>
          </cell>
        </row>
        <row r="1673">
          <cell r="B1673" t="str">
            <v>3607020</v>
          </cell>
          <cell r="C1673" t="str">
            <v>Наукова і організаційна діяльність президії Національної академії правових наук України</v>
          </cell>
        </row>
        <row r="1674">
          <cell r="B1674" t="str">
            <v>3607030</v>
          </cell>
          <cell r="C167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5">
          <cell r="B1675" t="str">
            <v>3608000</v>
          </cell>
          <cell r="C1675" t="str">
            <v>Державна служба України з питань захисту персональних даних</v>
          </cell>
        </row>
        <row r="1676">
          <cell r="B1676" t="str">
            <v>3608010</v>
          </cell>
          <cell r="C1676" t="str">
            <v>Керівництво та управління у сфері захисту персональних даних</v>
          </cell>
        </row>
        <row r="1677">
          <cell r="B1677" t="str">
            <v>3609000</v>
          </cell>
          <cell r="C1677" t="str">
            <v>Державна архівна служба України</v>
          </cell>
        </row>
        <row r="1678">
          <cell r="B1678" t="str">
            <v>3609010</v>
          </cell>
          <cell r="C1678" t="str">
            <v>Керівництво та управління у сфері архівної справи</v>
          </cell>
        </row>
        <row r="1679">
          <cell r="B1679" t="str">
            <v>3609020</v>
          </cell>
          <cell r="C1679" t="str">
            <v>Прикладні розробки у сфері архівної справи та страхового фонду документації</v>
          </cell>
        </row>
        <row r="1680">
          <cell r="B1680" t="str">
            <v>3609030</v>
          </cell>
          <cell r="C1680" t="str">
            <v>Забезпечення діяльності архівних установ та установ страхового фонду документації</v>
          </cell>
        </row>
        <row r="1681">
          <cell r="B1681" t="str">
            <v>3609040</v>
          </cell>
          <cell r="C1681" t="str">
            <v>Підвищення кваліфікації фахівців архівної справи</v>
          </cell>
        </row>
        <row r="1682">
          <cell r="B1682" t="str">
            <v>3609050</v>
          </cell>
          <cell r="C1682" t="str">
            <v>Забезпечення охорони приміщень державних архівів</v>
          </cell>
        </row>
        <row r="1683">
          <cell r="B1683" t="str">
            <v>3609060</v>
          </cell>
          <cell r="C1683" t="str">
            <v>Створення і зберігання страхового фонду документації</v>
          </cell>
        </row>
        <row r="1684">
          <cell r="B1684" t="str">
            <v>3609800</v>
          </cell>
          <cell r="C1684" t="str">
            <v>Розробка проектно-кошторисної документації на реконструкцію комплексу споруд центральних державних архівів у м.Києві</v>
          </cell>
        </row>
        <row r="1685">
          <cell r="B1685" t="str">
            <v>3609810</v>
          </cell>
          <cell r="C1685" t="str">
            <v>Реконструкція комплексу споруд центральних державних архівних установ</v>
          </cell>
        </row>
        <row r="1686">
          <cell r="B1686" t="str">
            <v>3800000</v>
          </cell>
          <cell r="C1686" t="str">
            <v>Міністерство інформаційної політики України</v>
          </cell>
        </row>
        <row r="1687">
          <cell r="B1687" t="str">
            <v>3801000</v>
          </cell>
          <cell r="C1687" t="str">
            <v>Апарат Міністерства інформаційної політики України</v>
          </cell>
        </row>
        <row r="1688">
          <cell r="B1688" t="str">
            <v>3801010</v>
          </cell>
          <cell r="C1688" t="str">
            <v>Керівництво та управління у сфері інформаційної політики</v>
          </cell>
        </row>
        <row r="1689">
          <cell r="B1689" t="str">
            <v>3801020</v>
          </cell>
          <cell r="C1689" t="str">
            <v>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v>
          </cell>
        </row>
        <row r="1690">
          <cell r="B1690" t="str">
            <v>3801030</v>
          </cell>
          <cell r="C1690" t="str">
            <v>Здійснення заходів у сфері захисту національного інформаційного простору</v>
          </cell>
        </row>
        <row r="1691">
          <cell r="B1691" t="str">
            <v>5030000</v>
          </cell>
          <cell r="C1691" t="str">
            <v>Державне агентство з питань науки, інновацій та інформатизації України</v>
          </cell>
        </row>
        <row r="1692">
          <cell r="B1692" t="str">
            <v>5031000</v>
          </cell>
          <cell r="C1692" t="str">
            <v>Апарат Державного агентства з питань науки, інновацій та інформатизації України</v>
          </cell>
        </row>
        <row r="1693">
          <cell r="B1693" t="str">
            <v>5120000</v>
          </cell>
          <cell r="C1693" t="str">
            <v>Державне агентство резерву України</v>
          </cell>
        </row>
        <row r="1694">
          <cell r="B1694" t="str">
            <v>5121000</v>
          </cell>
          <cell r="C1694" t="str">
            <v>Апарат Державного агентства резерву України</v>
          </cell>
        </row>
        <row r="1695">
          <cell r="B1695" t="str">
            <v>5160000</v>
          </cell>
          <cell r="C1695" t="str">
            <v>Державна митна служба України</v>
          </cell>
        </row>
        <row r="1696">
          <cell r="B1696" t="str">
            <v>5270000</v>
          </cell>
          <cell r="C1696" t="str">
            <v>Державна інспекція ядерного регулювання України</v>
          </cell>
        </row>
        <row r="1697">
          <cell r="B1697" t="str">
            <v>5271000</v>
          </cell>
          <cell r="C1697" t="str">
            <v>Апарат Державної інспекції ядерного регулювання України</v>
          </cell>
        </row>
        <row r="1698">
          <cell r="B1698" t="str">
            <v>5271010</v>
          </cell>
          <cell r="C1698" t="str">
            <v>Керівництво та управління у сфері ядерного регулювання</v>
          </cell>
        </row>
        <row r="1699">
          <cell r="B1699" t="str">
            <v>5271020</v>
          </cell>
          <cell r="C1699" t="str">
            <v>Забезпечення ведення Державного регістру джерел іонізуючого випромінювання</v>
          </cell>
        </row>
        <row r="1700">
          <cell r="B1700" t="str">
            <v>5271030</v>
          </cell>
          <cell r="C1700" t="str">
            <v>Підвищення кваліфікації державних службовців п'ятої-сьомої категорій у сфері ядерного регулювання</v>
          </cell>
        </row>
        <row r="1701">
          <cell r="B1701" t="str">
            <v>5271040</v>
          </cell>
          <cell r="C1701" t="str">
            <v>Забезпечення ведення Державного регістру джерел іонізуючого випромінювання</v>
          </cell>
        </row>
        <row r="1702">
          <cell r="B1702" t="str">
            <v>5271050</v>
          </cell>
          <cell r="C1702" t="str">
            <v>Забезпечення безпечного зберігання відпрацьованих високоактивних джерел іонізуючого випромінювання</v>
          </cell>
        </row>
        <row r="1703">
          <cell r="B1703" t="str">
            <v>5340000</v>
          </cell>
          <cell r="C1703" t="str">
            <v>Адміністрація Державної прикордонної служби України</v>
          </cell>
        </row>
        <row r="1704">
          <cell r="B1704" t="str">
            <v>5341000</v>
          </cell>
          <cell r="C1704" t="str">
            <v>Апарат Адміністрації Державної прикордонної служби України</v>
          </cell>
        </row>
        <row r="1705">
          <cell r="B1705" t="str">
            <v>5341020</v>
          </cell>
          <cell r="C1705" t="str">
            <v>Забезпечення особового складу Державної прикордонної служби України</v>
          </cell>
        </row>
        <row r="1706">
          <cell r="B1706" t="str">
            <v>5341050</v>
          </cell>
          <cell r="C1706"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707">
          <cell r="B1707" t="str">
            <v>5341110</v>
          </cell>
          <cell r="C1707" t="str">
            <v>Заходи, пов'язані із переходом на військову службу за контрактом</v>
          </cell>
        </row>
        <row r="1708">
          <cell r="B1708" t="str">
            <v>5341120</v>
          </cell>
          <cell r="C1708" t="str">
            <v>Заходи з облаштування та реконструкції державного кордону, пов'язані з проведенням Євро-2012</v>
          </cell>
        </row>
        <row r="1709">
          <cell r="B1709" t="str">
            <v>5342000</v>
          </cell>
          <cell r="C1709" t="str">
            <v>Розвідувальний орган Адміністрації Державної прикордонної служби України</v>
          </cell>
        </row>
        <row r="1710">
          <cell r="B1710" t="str">
            <v>5342020</v>
          </cell>
          <cell r="C1710" t="str">
            <v>Заходи, пов'язані із переходом на військову службу за контрактом</v>
          </cell>
        </row>
        <row r="1711">
          <cell r="B1711" t="str">
            <v>5500000</v>
          </cell>
          <cell r="C1711" t="str">
            <v>Національна комісія, що здійснює державне регулювання у сфері ринків фінансових послуг</v>
          </cell>
        </row>
        <row r="1712">
          <cell r="B1712" t="str">
            <v>5501000</v>
          </cell>
          <cell r="C1712" t="str">
            <v>Апарат Національної комісії, що здійснює державне регулювання у сфері ринків фінансових послуг</v>
          </cell>
        </row>
        <row r="1713">
          <cell r="B1713" t="str">
            <v>5501010</v>
          </cell>
          <cell r="C1713" t="str">
            <v>Керівництво та управління у сфері регулювання ринків фінансових послуг</v>
          </cell>
        </row>
        <row r="1714">
          <cell r="B1714" t="str">
            <v>5501020</v>
          </cell>
          <cell r="C1714" t="str">
            <v>Розробка та впровадження комплексної інформаційної системи</v>
          </cell>
        </row>
        <row r="1715">
          <cell r="B1715" t="str">
            <v>5530000</v>
          </cell>
          <cell r="C1715" t="str">
            <v>Державна служба фінансового моніторингу України</v>
          </cell>
        </row>
        <row r="1716">
          <cell r="B1716" t="str">
            <v>5531000</v>
          </cell>
          <cell r="C1716" t="str">
            <v>Апарат Державної служби фінансового моніторингу України</v>
          </cell>
        </row>
        <row r="1717">
          <cell r="B1717" t="str">
            <v>5550000</v>
          </cell>
          <cell r="C1717" t="str">
            <v>Державна служба України з контролю за наркотиками</v>
          </cell>
        </row>
        <row r="1718">
          <cell r="B1718" t="str">
            <v>5551000</v>
          </cell>
          <cell r="C1718" t="str">
            <v>Апарат Державної служби України з контролю за наркотиками</v>
          </cell>
        </row>
        <row r="1719">
          <cell r="B1719" t="str">
            <v>5560000</v>
          </cell>
          <cell r="C1719" t="str">
            <v>Національна комісія, що здійснює державне регулювання у сфері зв'язку та інформатизації</v>
          </cell>
        </row>
        <row r="1720">
          <cell r="B1720" t="str">
            <v>5561000</v>
          </cell>
          <cell r="C1720" t="str">
            <v>Національна комісія, що здійснює державне регулювання у сфері зв'язку та інформатизації</v>
          </cell>
        </row>
        <row r="1721">
          <cell r="B1721" t="str">
            <v>5561010</v>
          </cell>
          <cell r="C1721" t="str">
            <v>Керівництво та управління у сфері регулювання зв'язку та інформатизації</v>
          </cell>
        </row>
        <row r="1722">
          <cell r="B1722" t="str">
            <v>5960000</v>
          </cell>
          <cell r="C1722" t="str">
            <v>Головне управління розвідки Міністерства оборони України</v>
          </cell>
        </row>
        <row r="1723">
          <cell r="B1723" t="str">
            <v>5961000</v>
          </cell>
          <cell r="C1723" t="str">
            <v>Головне управління розвідки Міністерства оборони України</v>
          </cell>
        </row>
        <row r="1724">
          <cell r="B1724" t="str">
            <v>5961010</v>
          </cell>
          <cell r="C1724" t="str">
            <v>Розвідувальна діяльність у сфері оборони</v>
          </cell>
        </row>
        <row r="1725">
          <cell r="B1725" t="str">
            <v>5961020</v>
          </cell>
          <cell r="C1725" t="str">
            <v>Закупівля комплексу спеціального призначення</v>
          </cell>
        </row>
        <row r="1726">
          <cell r="B1726" t="str">
            <v>5961030</v>
          </cell>
          <cell r="C1726" t="str">
            <v>Заходи, пов'язані із переходом на військову службу за контрактом</v>
          </cell>
        </row>
        <row r="1727">
          <cell r="B1727" t="str">
            <v>5961040</v>
          </cell>
          <cell r="C1727" t="str">
            <v>Будівництво (придбання) житла для військовослужбовців Головного управління розвідки Міністерства оборони України</v>
          </cell>
        </row>
        <row r="1728">
          <cell r="B1728" t="str">
            <v>5961050</v>
          </cell>
          <cell r="C1728" t="str">
            <v>Розвиток озброєння, військової та спеціальної техніки Головного управління розвідки Міністерства оборони</v>
          </cell>
        </row>
        <row r="1729">
          <cell r="B1729" t="str">
            <v>5961060</v>
          </cell>
          <cell r="C1729" t="str">
            <v>Видатки для Головного управління розвідки Міністерства оборони України на реалізацію заходів щодо підвищення обороноздатності і безпеки держави</v>
          </cell>
        </row>
        <row r="1730">
          <cell r="B1730" t="str">
            <v>5980000</v>
          </cell>
          <cell r="C1730" t="str">
            <v>Вища рада правосуддя</v>
          </cell>
        </row>
        <row r="1731">
          <cell r="B1731" t="str">
            <v>5981000</v>
          </cell>
          <cell r="C1731" t="str">
            <v>Секретаріат Вищої ради правосуддя</v>
          </cell>
        </row>
        <row r="1732">
          <cell r="B1732" t="str">
            <v>5981010</v>
          </cell>
          <cell r="C1732" t="str">
            <v>Формування суддівського корпусу та контроль за його діяльністю</v>
          </cell>
        </row>
        <row r="1733">
          <cell r="B1733" t="str">
            <v>5990000</v>
          </cell>
          <cell r="C1733" t="str">
            <v>Секретаріат Уповноваженого Верховної Ради України з прав людини</v>
          </cell>
        </row>
        <row r="1734">
          <cell r="B1734" t="str">
            <v>5991000</v>
          </cell>
          <cell r="C1734" t="str">
            <v>Секретаріат Уповноваженого Верховної Ради України з прав людини</v>
          </cell>
        </row>
        <row r="1735">
          <cell r="B1735" t="str">
            <v>5991010</v>
          </cell>
          <cell r="C1735" t="str">
            <v>Парламентський контроль за додержанням конституційних прав і свобод людини</v>
          </cell>
        </row>
        <row r="1736">
          <cell r="B1736" t="str">
            <v>6010000</v>
          </cell>
          <cell r="C1736" t="str">
            <v>Антимонопольний комітет України</v>
          </cell>
        </row>
        <row r="1737">
          <cell r="B1737" t="str">
            <v>6011000</v>
          </cell>
          <cell r="C1737" t="str">
            <v>Апарат Антимонопольного комітету України</v>
          </cell>
        </row>
        <row r="1738">
          <cell r="B1738" t="str">
            <v>6011010</v>
          </cell>
          <cell r="C1738" t="str">
            <v>Керівництво та управління  у сфері конкурентної політики, контроль за дотриманням законодавства про захист економічної конкуренції</v>
          </cell>
        </row>
        <row r="1739">
          <cell r="B1739" t="str">
            <v>6011020</v>
          </cell>
          <cell r="C1739" t="str">
            <v>Прикладні розробки у сфері конкурентної політики та права</v>
          </cell>
        </row>
        <row r="1740">
          <cell r="B1740" t="str">
            <v>6020000</v>
          </cell>
          <cell r="C1740" t="str">
            <v>Вища атестаційна комісія України</v>
          </cell>
        </row>
        <row r="1741">
          <cell r="B1741" t="str">
            <v>6021000</v>
          </cell>
          <cell r="C1741" t="str">
            <v>Апарат Вищої атестаційної комісії України</v>
          </cell>
        </row>
        <row r="1742">
          <cell r="B1742" t="str">
            <v>6021010</v>
          </cell>
          <cell r="C1742" t="str">
            <v>Керівництво та управління у сфері атестації наукових та науково-педагогічних кадрів вищої кваліфікації, присудження наукових ступенів</v>
          </cell>
        </row>
        <row r="1743">
          <cell r="B1743" t="str">
            <v>6070000</v>
          </cell>
          <cell r="C1743" t="str">
            <v>Державна пенітенціарна служба України</v>
          </cell>
        </row>
        <row r="1744">
          <cell r="B1744" t="str">
            <v>6071000</v>
          </cell>
          <cell r="C1744" t="str">
            <v>Апарат Державної пенітенціарної служби України</v>
          </cell>
        </row>
        <row r="1745">
          <cell r="B1745" t="str">
            <v>6080000</v>
          </cell>
          <cell r="C1745" t="str">
            <v>Державний департамент України з питань виконання покарань (загальнодержавні витрати)</v>
          </cell>
        </row>
        <row r="1746">
          <cell r="B1746" t="str">
            <v>6081000</v>
          </cell>
          <cell r="C1746" t="str">
            <v>Державний департамент України з питань виконання покарань (загальнодержавні витрати)</v>
          </cell>
        </row>
        <row r="1747">
          <cell r="B1747" t="str">
            <v>6110000</v>
          </cell>
          <cell r="C1747" t="str">
            <v>Державна архівна служба України</v>
          </cell>
        </row>
        <row r="1748">
          <cell r="B1748" t="str">
            <v>6111000</v>
          </cell>
          <cell r="C1748" t="str">
            <v>Апарат Державної архівної служби України</v>
          </cell>
        </row>
        <row r="1749">
          <cell r="B1749" t="str">
            <v>6120000</v>
          </cell>
          <cell r="C1749" t="str">
            <v>Національне агентство України з питань державної служби</v>
          </cell>
        </row>
        <row r="1750">
          <cell r="B1750" t="str">
            <v>6121000</v>
          </cell>
          <cell r="C1750" t="str">
            <v>Апарат Національного агентства України з питань державної служби</v>
          </cell>
        </row>
        <row r="1751">
          <cell r="B1751" t="str">
            <v>6121010</v>
          </cell>
          <cell r="C1751" t="str">
            <v>Керівництво та  функціональне управління у сфері державної служби</v>
          </cell>
        </row>
        <row r="1752">
          <cell r="B1752" t="str">
            <v>6121020</v>
          </cell>
          <cell r="C1752" t="str">
            <v>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v>
          </cell>
        </row>
        <row r="1753">
          <cell r="B1753" t="str">
            <v>6121030</v>
          </cell>
          <cell r="C1753" t="str">
            <v>Підвищення кваліфікації фахівців у сфері європейської та світової інтеграції</v>
          </cell>
        </row>
        <row r="1754">
          <cell r="B1754" t="str">
            <v>6121040</v>
          </cell>
          <cell r="C1754"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755">
          <cell r="B1755" t="str">
            <v>6121700</v>
          </cell>
          <cell r="C1755"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756">
          <cell r="B1756" t="str">
            <v>6122000</v>
          </cell>
          <cell r="C1756" t="str">
            <v>Центр адаптації державної служби до стандартів Європейського Союзу</v>
          </cell>
        </row>
        <row r="1757">
          <cell r="B1757" t="str">
            <v>6122040</v>
          </cell>
          <cell r="C1757" t="str">
            <v>Прикладні дослідження і розробки у сфері державної служби та її адаптації до стандартів Європейського Союзу</v>
          </cell>
        </row>
        <row r="1758">
          <cell r="B1758" t="str">
            <v>6122050</v>
          </cell>
          <cell r="C1758" t="str">
            <v>Організація підготовки та виконання тренінгових програм і заходів з розвитку вищого корпусу державної служби</v>
          </cell>
        </row>
        <row r="1759">
          <cell r="B1759" t="str">
            <v>6122060</v>
          </cell>
          <cell r="C1759"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760">
          <cell r="B1760" t="str">
            <v>6150000</v>
          </cell>
          <cell r="C1760" t="str">
            <v>Національна комісія з цінних паперів та фондового ринку</v>
          </cell>
        </row>
        <row r="1761">
          <cell r="B1761" t="str">
            <v>6151000</v>
          </cell>
          <cell r="C1761" t="str">
            <v>Апарат Національної комісії з цінних паперів та фондового ринку</v>
          </cell>
        </row>
        <row r="1762">
          <cell r="B1762" t="str">
            <v>6151010</v>
          </cell>
          <cell r="C1762" t="str">
            <v>Керівництво та управління у сфері фондового ринку</v>
          </cell>
        </row>
        <row r="1763">
          <cell r="B1763" t="str">
            <v>6151020</v>
          </cell>
          <cell r="C1763" t="str">
            <v>Створення cистеми моніторингу фондового ринку</v>
          </cell>
        </row>
        <row r="1764">
          <cell r="B1764" t="str">
            <v>6151030</v>
          </cell>
          <cell r="C1764" t="str">
            <v>Підвищення кваліфікації фахівців з питань фондового ринку та корпоративного управління</v>
          </cell>
        </row>
        <row r="1765">
          <cell r="B1765" t="str">
            <v>6160000</v>
          </cell>
          <cell r="C1765" t="str">
            <v>Державна податкова адміністрація України (загальнодержавні витрати)</v>
          </cell>
        </row>
        <row r="1766">
          <cell r="B1766" t="str">
            <v>6161000</v>
          </cell>
          <cell r="C1766" t="str">
            <v>Державна податкова адміністрація України (загальнодержавні витрати)</v>
          </cell>
        </row>
        <row r="1767">
          <cell r="B1767" t="str">
            <v>6170000</v>
          </cell>
          <cell r="C1767" t="str">
            <v>Державна служба експортного контролю України</v>
          </cell>
        </row>
        <row r="1768">
          <cell r="B1768" t="str">
            <v>6171000</v>
          </cell>
          <cell r="C1768" t="str">
            <v>Апарат Державної служби експортного контролю України</v>
          </cell>
        </row>
        <row r="1769">
          <cell r="B1769" t="str">
            <v>6310000</v>
          </cell>
          <cell r="C1769" t="str">
            <v>Державне агентство з інвестицій та управління національними проектами України (загальнодержавні витрати)</v>
          </cell>
        </row>
        <row r="1770">
          <cell r="B1770" t="str">
            <v>6311000</v>
          </cell>
          <cell r="C1770" t="str">
            <v>Державне агентство з інвестицій та управління національними проектами України (загальнодержавні витрати)</v>
          </cell>
        </row>
        <row r="1771">
          <cell r="B1771" t="str">
            <v>6320000</v>
          </cell>
          <cell r="C1771" t="str">
            <v>Національне антикорупційне бюро України</v>
          </cell>
        </row>
        <row r="1772">
          <cell r="B1772" t="str">
            <v>6321000</v>
          </cell>
          <cell r="C1772" t="str">
            <v>Національне антикорупційне бюро України</v>
          </cell>
        </row>
        <row r="1773">
          <cell r="B1773" t="str">
            <v>6321010</v>
          </cell>
          <cell r="C1773" t="str">
            <v>Забезпечення діяльності Національного антикорупційного бюро України</v>
          </cell>
        </row>
        <row r="1774">
          <cell r="B1774" t="str">
            <v>6330000</v>
          </cell>
          <cell r="C1774" t="str">
            <v>Національне агентство з питань запобігання корупції</v>
          </cell>
        </row>
        <row r="1775">
          <cell r="B1775" t="str">
            <v>6331000</v>
          </cell>
          <cell r="C1775" t="str">
            <v>Апарат Національного агентства з питань запобігання корупції</v>
          </cell>
        </row>
        <row r="1776">
          <cell r="B1776" t="str">
            <v>6331010</v>
          </cell>
          <cell r="C1776" t="str">
            <v>Керівництво та управління у сфері запобігання корупції</v>
          </cell>
        </row>
        <row r="1777">
          <cell r="B1777" t="str">
            <v>6331020</v>
          </cell>
          <cell r="C1777" t="str">
            <v>Фінансування статутної діяльності політичних партій</v>
          </cell>
        </row>
        <row r="1778">
          <cell r="B1778" t="str">
            <v>6340000</v>
          </cell>
          <cell r="C1778" t="str">
            <v>Національна комісія, що здійснює державне регулювання у сферах енергетики та комунальних послуг</v>
          </cell>
        </row>
        <row r="1779">
          <cell r="B1779" t="str">
            <v>6341000</v>
          </cell>
          <cell r="C1779" t="str">
            <v>Апарат Національної комісії, що здійснює державне регулювання у сферах енергетики та комунальних послуг</v>
          </cell>
        </row>
        <row r="1780">
          <cell r="B1780" t="str">
            <v>6341010</v>
          </cell>
          <cell r="C1780" t="str">
            <v>Керівництво та управління у сфері регулювання енергетики та комунальних послуг</v>
          </cell>
        </row>
        <row r="1781">
          <cell r="B1781" t="str">
            <v>6360000</v>
          </cell>
          <cell r="C1781" t="str">
            <v>Державне агентство з енергоефективності та енергозбереження України</v>
          </cell>
        </row>
        <row r="1782">
          <cell r="B1782" t="str">
            <v>6361000</v>
          </cell>
          <cell r="C1782" t="str">
            <v>Апарат Державного агентства з енергоефективності та енергозбереження України</v>
          </cell>
        </row>
        <row r="1783">
          <cell r="B1783" t="str">
            <v>6370000</v>
          </cell>
          <cell r="C1783" t="str">
            <v>Національна комісія, що здійснює державне регулювання у сфері енергетики</v>
          </cell>
        </row>
        <row r="1784">
          <cell r="B1784" t="str">
            <v>6371000</v>
          </cell>
          <cell r="C1784" t="str">
            <v>Апарат Національної комісії, що здійснює державне регулювання у сфері енергетики</v>
          </cell>
        </row>
        <row r="1785">
          <cell r="B1785" t="str">
            <v>6371010</v>
          </cell>
          <cell r="C1785" t="str">
            <v>Керівництво та управління у сфері регулювання енергетики</v>
          </cell>
        </row>
        <row r="1786">
          <cell r="B1786" t="str">
            <v>6371600</v>
          </cell>
          <cell r="C1786" t="str">
            <v>Впровадження концепції Оптового ринку електроенергії України</v>
          </cell>
        </row>
        <row r="1787">
          <cell r="B1787" t="str">
            <v>6380000</v>
          </cell>
          <cell r="C1787" t="str">
            <v>Державне космічне агентство України</v>
          </cell>
        </row>
        <row r="1788">
          <cell r="B1788" t="str">
            <v>6381000</v>
          </cell>
          <cell r="C1788" t="str">
            <v>Апарат Державного космічного агентства України</v>
          </cell>
        </row>
        <row r="1789">
          <cell r="B1789" t="str">
            <v>6381010</v>
          </cell>
          <cell r="C1789" t="str">
            <v>Керівництво та управління у сфері космічної діяльності</v>
          </cell>
        </row>
        <row r="1790">
          <cell r="B1790" t="str">
            <v>6381020</v>
          </cell>
          <cell r="C17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791">
          <cell r="B1791" t="str">
            <v>6381030</v>
          </cell>
          <cell r="C1791" t="str">
            <v>Надання позашкільної освіти Національним центром аерокосмічної освіти молоді ім.О.М. Макарова</v>
          </cell>
        </row>
        <row r="1792">
          <cell r="B1792" t="str">
            <v>6381040</v>
          </cell>
          <cell r="C1792" t="str">
            <v>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v>
          </cell>
        </row>
        <row r="1793">
          <cell r="B1793" t="str">
            <v>6381050</v>
          </cell>
          <cell r="C1793" t="str">
            <v>Управління та випробування космічних засобів</v>
          </cell>
        </row>
        <row r="1794">
          <cell r="B1794" t="str">
            <v>6381100</v>
          </cell>
          <cell r="C1794" t="str">
            <v>Будівництво (придбання) житла для військовослужбовців Державного космічного агентства України</v>
          </cell>
        </row>
        <row r="1795">
          <cell r="B1795" t="str">
            <v>6381120</v>
          </cell>
          <cell r="C1795" t="str">
            <v>Утилізація твердого ракетного палива</v>
          </cell>
        </row>
        <row r="1796">
          <cell r="B1796" t="str">
            <v>6381130</v>
          </cell>
          <cell r="C1796" t="str">
            <v>Виконання боргових зобов'язань за кредитом, залученим під державну гарантію для реалізації проекту "Створення Національної супутникової системи зв'язку"</v>
          </cell>
        </row>
        <row r="1797">
          <cell r="B1797" t="str">
            <v>6381140</v>
          </cell>
          <cell r="C1797" t="str">
            <v>Реконструкція і технічне переоснащення ТЕЦ ДП "ВО Південний машинобудівний завод ім. О.М. Макарова"</v>
          </cell>
        </row>
        <row r="1798">
          <cell r="B1798" t="str">
            <v>6381150</v>
          </cell>
          <cell r="C17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799">
          <cell r="B1799" t="str">
            <v>6381160</v>
          </cell>
          <cell r="C17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800">
          <cell r="B1800" t="str">
            <v>6381190</v>
          </cell>
          <cell r="C1800" t="str">
            <v>Забезпечення службовим житлом молодих спеціалістів державних підприємств космічної галузі</v>
          </cell>
        </row>
        <row r="1801">
          <cell r="B1801" t="str">
            <v>6381200</v>
          </cell>
          <cell r="C1801" t="str">
            <v>Підготовка та створення спеціальних технологій для виготовлення багатофункціонального ракетного комплексу за темою "Сапсан"</v>
          </cell>
        </row>
        <row r="1802">
          <cell r="B1802" t="str">
            <v>6381210</v>
          </cell>
          <cell r="C1802" t="str">
            <v>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v>
          </cell>
        </row>
        <row r="1803">
          <cell r="B1803" t="str">
            <v>6381220</v>
          </cell>
          <cell r="C1803" t="str">
            <v>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v>
          </cell>
        </row>
        <row r="1804">
          <cell r="B1804" t="str">
            <v>6390000</v>
          </cell>
          <cell r="C1804" t="str">
            <v>Національне агентство України з питань забезпечення ефективного використання енергетичних ресурсів (загальнодержавні витрати)</v>
          </cell>
        </row>
        <row r="1805">
          <cell r="B1805" t="str">
            <v>6391000</v>
          </cell>
          <cell r="C1805" t="str">
            <v>Національне агентство України з питань забезпечення ефективного використання енергетичних ресурсів (загальнодержавні витрати)</v>
          </cell>
        </row>
        <row r="1806">
          <cell r="B1806" t="str">
            <v>6400000</v>
          </cell>
          <cell r="C1806" t="str">
            <v>Національна комісія регулювання ринку комунальних послуг України</v>
          </cell>
        </row>
        <row r="1807">
          <cell r="B1807" t="str">
            <v>6420000</v>
          </cell>
          <cell r="C1807" t="str">
            <v>Державне бюро розслідувань</v>
          </cell>
        </row>
        <row r="1808">
          <cell r="B1808" t="str">
            <v>6421000</v>
          </cell>
          <cell r="C1808" t="str">
            <v>Державне бюро розслідувань</v>
          </cell>
        </row>
        <row r="1809">
          <cell r="B1809" t="str">
            <v>6421010</v>
          </cell>
          <cell r="C1809" t="str">
            <v>Забезпечення діяльності Державного бюро розслідувань</v>
          </cell>
        </row>
        <row r="1810">
          <cell r="B1810" t="str">
            <v>6430000</v>
          </cell>
          <cell r="C1810" t="str">
            <v>Національне агентство України з питань виявлення, розшуку та управління активами, одержаними від корупційних та інших злочинів</v>
          </cell>
        </row>
        <row r="1811">
          <cell r="B1811" t="str">
            <v>6431000</v>
          </cell>
          <cell r="C1811" t="str">
            <v>Апарат Національного агентства України з питань виявлення, розшуку та управління активами, одержаними від корупційних та інших злочинів</v>
          </cell>
        </row>
        <row r="1812">
          <cell r="B1812" t="str">
            <v>6431010</v>
          </cell>
          <cell r="C1812" t="str">
            <v>Керівництво та управління у сфері розшуку та управління активами, одержаними від корупційних та інших злочинів</v>
          </cell>
        </row>
        <row r="1813">
          <cell r="B1813" t="str">
            <v>6440000</v>
          </cell>
          <cell r="C1813" t="str">
            <v>Національна рада України з питань телебачення і радіомовлення</v>
          </cell>
        </row>
        <row r="1814">
          <cell r="B1814" t="str">
            <v>6441000</v>
          </cell>
          <cell r="C1814" t="str">
            <v>Апарат Національної ради України з питань телебачення і радіомовлення</v>
          </cell>
        </row>
        <row r="1815">
          <cell r="B1815" t="str">
            <v>6441010</v>
          </cell>
          <cell r="C1815" t="str">
            <v>Керівництво та управління здійсненням контролю у сфері телебачення і радіомовлення</v>
          </cell>
        </row>
        <row r="1816">
          <cell r="B1816" t="str">
            <v>6441030</v>
          </cell>
          <cell r="C1816"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817">
          <cell r="B1817" t="str">
            <v>6450000</v>
          </cell>
          <cell r="C1817" t="str">
            <v>Національна комісія, що здійснює державне регулювання у сфері комунальних послуг</v>
          </cell>
        </row>
        <row r="1818">
          <cell r="B1818" t="str">
            <v>6451000</v>
          </cell>
          <cell r="C1818" t="str">
            <v>Апарат Національної комісії, що здійснює державне регулювання у сфері комунальних послуг</v>
          </cell>
        </row>
        <row r="1819">
          <cell r="B1819" t="str">
            <v>6451010</v>
          </cell>
          <cell r="C1819" t="str">
            <v>Керівництво та управління у сфері регулювання ринку комунальних послуг</v>
          </cell>
        </row>
        <row r="1820">
          <cell r="B1820" t="str">
            <v>6460000</v>
          </cell>
          <cell r="C1820" t="str">
            <v>Національне агентство з питань підготовки та проведення в Україні фінальної частини чемпіонату Європи 2012 року з футболу</v>
          </cell>
        </row>
        <row r="1821">
          <cell r="B1821" t="str">
            <v>6461000</v>
          </cell>
          <cell r="C1821" t="str">
            <v>Апарат Національного агентства з питань підготовки та проведення в Україні фінальної частини чемпіонату Європи 2012 року з футболу</v>
          </cell>
        </row>
        <row r="1822">
          <cell r="B1822" t="str">
            <v>6461010</v>
          </cell>
          <cell r="C1822"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823">
          <cell r="B1823" t="str">
            <v>6461020</v>
          </cell>
          <cell r="C1823" t="str">
            <v>Заходи із залучення інвесторів для підготовки і проведення в Україні фінальної частини чемпіонату Європи 2012 року з футболу</v>
          </cell>
        </row>
        <row r="1824">
          <cell r="B1824" t="str">
            <v>6480000</v>
          </cell>
          <cell r="C1824" t="str">
            <v>Пенсійний фонд України</v>
          </cell>
        </row>
        <row r="1825">
          <cell r="B1825" t="str">
            <v>6481000</v>
          </cell>
          <cell r="C1825" t="str">
            <v>Пенсійний фонд України</v>
          </cell>
        </row>
        <row r="1826">
          <cell r="B1826" t="str">
            <v>6500000</v>
          </cell>
          <cell r="C1826" t="str">
            <v>Рада національної безпеки і оборони України</v>
          </cell>
        </row>
        <row r="1827">
          <cell r="B1827" t="str">
            <v>6501000</v>
          </cell>
          <cell r="C1827" t="str">
            <v>Апарат Ради національної безпеки і оборони України</v>
          </cell>
        </row>
        <row r="1828">
          <cell r="B1828" t="str">
            <v>6501010</v>
          </cell>
          <cell r="C1828" t="str">
            <v>Інформаційно-аналітичне забезпечення координаційної діяльності у сфері національної безпеки і оборони</v>
          </cell>
        </row>
        <row r="1829">
          <cell r="B1829" t="str">
            <v>6501020</v>
          </cell>
          <cell r="C1829" t="str">
            <v>Фундаментальні дослідження у сфері національної безпеки</v>
          </cell>
        </row>
        <row r="1830">
          <cell r="B1830" t="str">
            <v>6501030</v>
          </cell>
          <cell r="C1830" t="str">
            <v>Прикладні розробки у сфері національної безпеки</v>
          </cell>
        </row>
        <row r="1831">
          <cell r="B1831" t="str">
            <v>6501040</v>
          </cell>
          <cell r="C1831" t="str">
            <v>Підготовка науково-педагогічних та наукових кадрів у сфері національної безпеки</v>
          </cell>
        </row>
        <row r="1832">
          <cell r="B1832" t="str">
            <v>6510000</v>
          </cell>
          <cell r="C1832" t="str">
            <v>Рахункова палата</v>
          </cell>
        </row>
        <row r="1833">
          <cell r="B1833" t="str">
            <v>6511000</v>
          </cell>
          <cell r="C1833" t="str">
            <v>Апарат Рахункової палати</v>
          </cell>
        </row>
        <row r="1834">
          <cell r="B1834" t="str">
            <v>6511010</v>
          </cell>
          <cell r="C1834" t="str">
            <v>Керівництво та управління у сфері контролю за виконанням державного бюджету</v>
          </cell>
        </row>
        <row r="1835">
          <cell r="B1835" t="str">
            <v>6511020</v>
          </cell>
          <cell r="C1835" t="str">
            <v>Створення інформаційно-аналітичної системи Рахункової палати</v>
          </cell>
        </row>
        <row r="1836">
          <cell r="B1836" t="str">
            <v>6520000</v>
          </cell>
          <cell r="C1836" t="str">
            <v>Служба безпеки України</v>
          </cell>
        </row>
        <row r="1837">
          <cell r="B1837" t="str">
            <v>6521000</v>
          </cell>
          <cell r="C1837" t="str">
            <v>Центральне управління Служби безпеки України</v>
          </cell>
        </row>
        <row r="1838">
          <cell r="B1838" t="str">
            <v>6521010</v>
          </cell>
          <cell r="C1838" t="str">
            <v>Забезпечення заходів у сфері безпеки держави та діяльності органів системи Служби безпеки України</v>
          </cell>
        </row>
        <row r="1839">
          <cell r="B1839" t="str">
            <v>6521030</v>
          </cell>
          <cell r="C1839" t="str">
            <v>Наукова діяльність у сфері забезпечення державної безпеки, дослідження та розробки спеціальної техніки</v>
          </cell>
        </row>
        <row r="1840">
          <cell r="B1840" t="str">
            <v>6521040</v>
          </cell>
          <cell r="C1840" t="str">
            <v>Забезпечення перебування за кордоном працівників органів державної влади</v>
          </cell>
        </row>
        <row r="1841">
          <cell r="B1841" t="str">
            <v>6521050</v>
          </cell>
          <cell r="C1841" t="str">
            <v>Медичне обслуговування і оздоровлення особового складу та утримання закладів дошкільної освіти Служби безпеки України</v>
          </cell>
        </row>
        <row r="1842">
          <cell r="B1842" t="str">
            <v>6521060</v>
          </cell>
          <cell r="C1842" t="str">
            <v>Створення, закупівля і модернізація озброєння, військової та спеціальної техніки за державним оборонним замовленням Служби безпеки</v>
          </cell>
        </row>
        <row r="1843">
          <cell r="B1843" t="str">
            <v>6521070</v>
          </cell>
          <cell r="C1843" t="str">
            <v>Підготовка та перепідготовка кадрів Служби безпеки України вищими навчальними закладами ІІІ та ІV рівнів акредитації</v>
          </cell>
        </row>
        <row r="1844">
          <cell r="B1844" t="str">
            <v>6521080</v>
          </cell>
          <cell r="C1844" t="str">
            <v>Заходи із забезпечення безпеки та протидії терористичній діяльності, пов'язані з проведенням  Євро-2012</v>
          </cell>
        </row>
        <row r="1845">
          <cell r="B1845" t="str">
            <v>6521090</v>
          </cell>
          <cell r="C1845" t="str">
            <v>Утримання закладів дошкільної освіти Служби безпеки України</v>
          </cell>
        </row>
        <row r="1846">
          <cell r="B1846" t="str">
            <v>6521100</v>
          </cell>
          <cell r="C1846" t="str">
            <v>Будівництво (придбання) житла для військовослужбовців Служби безпеки України</v>
          </cell>
        </row>
        <row r="1847">
          <cell r="B1847" t="str">
            <v>6521200</v>
          </cell>
          <cell r="C1847" t="str">
            <v>Забезпечення заходів спеціальними підрозділами по боротьбі з організованою злочинністю та корупцією Служби безпеки України</v>
          </cell>
        </row>
        <row r="1848">
          <cell r="B1848" t="str">
            <v>6521210</v>
          </cell>
          <cell r="C1848" t="str">
            <v>Заходи, пов'язані із переходом на військову службу за контрактом</v>
          </cell>
        </row>
        <row r="1849">
          <cell r="B1849" t="str">
            <v>6521220</v>
          </cell>
          <cell r="C1849" t="str">
            <v>Боротьба з тероризмом на території України</v>
          </cell>
        </row>
        <row r="1850">
          <cell r="B1850" t="str">
            <v>6521230</v>
          </cell>
          <cell r="C1850" t="str">
            <v>Видатки для Служби безпеки України на реалізацію заходів щодо підвищення обороноздатності і безпеки держави</v>
          </cell>
        </row>
        <row r="1851">
          <cell r="B1851" t="str">
            <v>6522000</v>
          </cell>
          <cell r="C1851" t="str">
            <v>Департамент розвідки Служби безпеки України</v>
          </cell>
        </row>
        <row r="1852">
          <cell r="B1852" t="str">
            <v>6524000</v>
          </cell>
          <cell r="C1852" t="str">
            <v>Антитерористичний центр при Службі безпеки України</v>
          </cell>
        </row>
        <row r="1853">
          <cell r="B1853" t="str">
            <v>6524010</v>
          </cell>
          <cell r="C1853" t="str">
            <v>Координація діяльності у запобіганні терористичним актам та боротьба з тероризмом на території України</v>
          </cell>
        </row>
        <row r="1854">
          <cell r="B1854" t="str">
            <v>6524020</v>
          </cell>
          <cell r="C1854" t="str">
            <v>Заходи, пов'язані із переходом на військову службу за контрактом</v>
          </cell>
        </row>
        <row r="1855">
          <cell r="B1855" t="str">
            <v>6530000</v>
          </cell>
          <cell r="C1855" t="str">
            <v>Служба безпеки України (загальнодержавні витрати)</v>
          </cell>
        </row>
        <row r="1856">
          <cell r="B1856" t="str">
            <v>6531000</v>
          </cell>
          <cell r="C1856" t="str">
            <v>Служба безпеки України (загальнодержавні витрати)</v>
          </cell>
        </row>
        <row r="1857">
          <cell r="B1857" t="str">
            <v>6540000</v>
          </cell>
          <cell r="C1857" t="str">
            <v>Національна академія наук України</v>
          </cell>
        </row>
        <row r="1858">
          <cell r="B1858" t="str">
            <v>6541000</v>
          </cell>
          <cell r="C1858" t="str">
            <v>Національна академія наук України</v>
          </cell>
        </row>
        <row r="1859">
          <cell r="B1859" t="str">
            <v>6541020</v>
          </cell>
          <cell r="C1859" t="str">
            <v>Наукова і організаційна діяльність президії Національної академії наук України</v>
          </cell>
        </row>
        <row r="1860">
          <cell r="B1860" t="str">
            <v>6541030</v>
          </cell>
          <cell r="C1860"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861">
          <cell r="B1861" t="str">
            <v>6541080</v>
          </cell>
          <cell r="C1861" t="str">
            <v>Підготовка кадрів з пріоритетних напрямів науки вищими навчальними закладами ІІІ і ІV рівнів акредитації</v>
          </cell>
        </row>
        <row r="1862">
          <cell r="B1862" t="str">
            <v>6541100</v>
          </cell>
          <cell r="C1862" t="str">
            <v>Медичне обслуговування працівників Національної академії наук України</v>
          </cell>
        </row>
        <row r="1863">
          <cell r="B1863" t="str">
            <v>6541140</v>
          </cell>
          <cell r="C1863"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864">
          <cell r="B1864" t="str">
            <v>6541200</v>
          </cell>
          <cell r="C1864"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865">
          <cell r="B1865" t="str">
            <v>6541230</v>
          </cell>
          <cell r="C1865" t="str">
            <v>Підтримка розвитку пріоритетних напрямів наукових досліджень</v>
          </cell>
        </row>
        <row r="1866">
          <cell r="B1866" t="str">
            <v>6550000</v>
          </cell>
          <cell r="C1866" t="str">
            <v>Національна академія педагогічних наук України</v>
          </cell>
        </row>
        <row r="1867">
          <cell r="B1867" t="str">
            <v>6551000</v>
          </cell>
          <cell r="C1867" t="str">
            <v>Національна академія педагогічних наук України</v>
          </cell>
        </row>
        <row r="1868">
          <cell r="B1868" t="str">
            <v>6551020</v>
          </cell>
          <cell r="C1868" t="str">
            <v>Наукова і організаційна діяльність президії Національної академії педагогічних наук України</v>
          </cell>
        </row>
        <row r="1869">
          <cell r="B1869" t="str">
            <v>6551030</v>
          </cell>
          <cell r="C186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870">
          <cell r="B1870" t="str">
            <v>6551060</v>
          </cell>
          <cell r="C1870" t="str">
            <v>Підготовка кадрів та підвищення кваліфікації керівних кадрів і спеціалістів у сфері освіти вищими навчальними закладами ІІІ і ІV рівнів акредитації</v>
          </cell>
        </row>
        <row r="1871">
          <cell r="B1871" t="str">
            <v>6551070</v>
          </cell>
          <cell r="C187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872">
          <cell r="B1872" t="str">
            <v>6551100</v>
          </cell>
          <cell r="C1872" t="str">
            <v>Збереження та популяризація історії педагогічної науки та практики</v>
          </cell>
        </row>
        <row r="1873">
          <cell r="B1873" t="str">
            <v>6560000</v>
          </cell>
          <cell r="C1873" t="str">
            <v>Національна академія медичних наук України</v>
          </cell>
        </row>
        <row r="1874">
          <cell r="B1874" t="str">
            <v>6561000</v>
          </cell>
          <cell r="C1874" t="str">
            <v>Національна академія медичних наук України</v>
          </cell>
        </row>
        <row r="1875">
          <cell r="B1875" t="str">
            <v>6561040</v>
          </cell>
          <cell r="C18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876">
          <cell r="B1876" t="str">
            <v>6561060</v>
          </cell>
          <cell r="C187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877">
          <cell r="B1877" t="str">
            <v>6561090</v>
          </cell>
          <cell r="C1877" t="str">
            <v>Наукова і організаційна діяльність президії Національної академії медичних наук України</v>
          </cell>
        </row>
        <row r="1878">
          <cell r="B1878" t="str">
            <v>6561140</v>
          </cell>
          <cell r="C1878" t="str">
            <v>Оплата медичних послуг, що надаються клініками науково-дослідних установ Національної академії медичних наук</v>
          </cell>
        </row>
        <row r="1879">
          <cell r="B1879" t="str">
            <v>6561160</v>
          </cell>
          <cell r="C1879" t="str">
            <v>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v>
          </cell>
        </row>
        <row r="1880">
          <cell r="B1880" t="str">
            <v>6561810</v>
          </cell>
          <cell r="C1880" t="str">
            <v>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v>
          </cell>
        </row>
        <row r="1881">
          <cell r="B1881" t="str">
            <v>6561820</v>
          </cell>
          <cell r="C1881" t="str">
            <v>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v>
          </cell>
        </row>
        <row r="1882">
          <cell r="B1882" t="str">
            <v>6561830</v>
          </cell>
          <cell r="C1882" t="str">
            <v>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v>
          </cell>
        </row>
        <row r="1883">
          <cell r="B1883" t="str">
            <v>6561840</v>
          </cell>
          <cell r="C1883" t="str">
            <v>Будівництво лікувально-реабілітаційного корпусу ДУ "Національний інститут серцево-судинної хірургії ім. Амосова НАМНУ"</v>
          </cell>
        </row>
        <row r="1884">
          <cell r="B1884" t="str">
            <v>6561850</v>
          </cell>
          <cell r="C1884" t="str">
            <v>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v>
          </cell>
        </row>
        <row r="1885">
          <cell r="B1885" t="str">
            <v>6561860</v>
          </cell>
          <cell r="C1885" t="str">
            <v>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v>
          </cell>
        </row>
        <row r="1886">
          <cell r="B1886" t="str">
            <v>6570000</v>
          </cell>
          <cell r="C1886" t="str">
            <v>Національна академія мистецтв України</v>
          </cell>
        </row>
        <row r="1887">
          <cell r="B1887" t="str">
            <v>6571000</v>
          </cell>
          <cell r="C1887" t="str">
            <v>Національна академія мистецтв України</v>
          </cell>
        </row>
        <row r="1888">
          <cell r="B1888" t="str">
            <v>6571020</v>
          </cell>
          <cell r="C1888" t="str">
            <v>Наукова і організаційна діяльність президії Національної академії мистецтв України</v>
          </cell>
        </row>
        <row r="1889">
          <cell r="B1889" t="str">
            <v>6571030</v>
          </cell>
          <cell r="C1889" t="str">
            <v>Фундаментальні дослідження та підготовка наукових кадрів у сфері мистецтвознавства</v>
          </cell>
        </row>
        <row r="1890">
          <cell r="B1890" t="str">
            <v>6580000</v>
          </cell>
          <cell r="C1890" t="str">
            <v>Національна академія правових наук України</v>
          </cell>
        </row>
        <row r="1891">
          <cell r="B1891" t="str">
            <v>6581000</v>
          </cell>
          <cell r="C1891" t="str">
            <v>Національна академія правових наук України</v>
          </cell>
        </row>
        <row r="1892">
          <cell r="B1892" t="str">
            <v>6581020</v>
          </cell>
          <cell r="C1892" t="str">
            <v>Наукова і організаційна діяльність президії Національної академії правових наук України</v>
          </cell>
        </row>
        <row r="1893">
          <cell r="B1893" t="str">
            <v>6581040</v>
          </cell>
          <cell r="C189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894">
          <cell r="B1894" t="str">
            <v>6590000</v>
          </cell>
          <cell r="C1894" t="str">
            <v>Національна академія аграрних наук України</v>
          </cell>
        </row>
        <row r="1895">
          <cell r="B1895" t="str">
            <v>6591000</v>
          </cell>
          <cell r="C1895" t="str">
            <v>Національна академія аграрних наук України</v>
          </cell>
        </row>
        <row r="1896">
          <cell r="B1896" t="str">
            <v>6591020</v>
          </cell>
          <cell r="C1896" t="str">
            <v>Наукова і організаційна діяльність президії Національної академії аграрних наук України</v>
          </cell>
        </row>
        <row r="1897">
          <cell r="B1897" t="str">
            <v>6591060</v>
          </cell>
          <cell r="C1897"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898">
          <cell r="B1898" t="str">
            <v>6591080</v>
          </cell>
          <cell r="C1898" t="str">
            <v>Здійснення заходів щодо підтримки науково-дослідних господарств</v>
          </cell>
        </row>
        <row r="1899">
          <cell r="B1899" t="str">
            <v>6591100</v>
          </cell>
          <cell r="C1899" t="str">
            <v>Збереження природно-заповідного фонду в біосферному заповіднику "Асканія-Нова"</v>
          </cell>
        </row>
        <row r="1900">
          <cell r="B1900" t="str">
            <v>6600000</v>
          </cell>
          <cell r="C1900" t="str">
            <v>Управління державної охорони України</v>
          </cell>
        </row>
        <row r="1901">
          <cell r="B1901" t="str">
            <v>6601000</v>
          </cell>
          <cell r="C1901" t="str">
            <v>Управління державної охорони України</v>
          </cell>
        </row>
        <row r="1902">
          <cell r="B1902" t="str">
            <v>6601020</v>
          </cell>
          <cell r="C1902" t="str">
            <v>Державна охорона органів державної влади та посадових осіб</v>
          </cell>
        </row>
        <row r="1903">
          <cell r="B1903" t="str">
            <v>6601030</v>
          </cell>
          <cell r="C1903" t="str">
            <v>Будівництво (придбання) житла для військовослужбовців Управління державної охорони України</v>
          </cell>
        </row>
        <row r="1904">
          <cell r="B1904" t="str">
            <v>6601040</v>
          </cell>
          <cell r="C1904" t="str">
            <v>Заходи, пов'язані із переходом на військову службу за контрактом</v>
          </cell>
        </row>
        <row r="1905">
          <cell r="B1905" t="str">
            <v>6601050</v>
          </cell>
          <cell r="C1905" t="str">
            <v>Видатки для Управління державної охорони України на реалізацію заходів щодо підвищення обороноздатності і безпеки держави</v>
          </cell>
        </row>
        <row r="1906">
          <cell r="B1906" t="str">
            <v>6610000</v>
          </cell>
          <cell r="C1906" t="str">
            <v>Фонд державного майна України</v>
          </cell>
        </row>
        <row r="1907">
          <cell r="B1907" t="str">
            <v>6611000</v>
          </cell>
          <cell r="C1907" t="str">
            <v>Апарат Фонду державного майна України</v>
          </cell>
        </row>
        <row r="1908">
          <cell r="B1908" t="str">
            <v>6611010</v>
          </cell>
          <cell r="C1908" t="str">
            <v>Керівництво та управління у сфері державного майна</v>
          </cell>
        </row>
        <row r="1909">
          <cell r="B1909" t="str">
            <v>6611020</v>
          </cell>
          <cell r="C1909" t="str">
            <v>Заходи, пов'язані з проведенням приватизації державного майна</v>
          </cell>
        </row>
        <row r="1910">
          <cell r="B1910" t="str">
            <v>6611030</v>
          </cell>
          <cell r="C1910"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911">
          <cell r="B1911" t="str">
            <v>6620000</v>
          </cell>
          <cell r="C1911" t="str">
            <v>Служба зовнішньої розвідки України</v>
          </cell>
        </row>
        <row r="1912">
          <cell r="B1912" t="str">
            <v>6621000</v>
          </cell>
          <cell r="C1912" t="str">
            <v>Служба зовнішньої розвідки України</v>
          </cell>
        </row>
        <row r="1913">
          <cell r="B1913" t="str">
            <v>6621010</v>
          </cell>
          <cell r="C1913" t="str">
            <v>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v>
          </cell>
        </row>
        <row r="1914">
          <cell r="B1914" t="str">
            <v>6621020</v>
          </cell>
          <cell r="C1914" t="str">
            <v>Медичне обслуговування та оздоровлення особового складу Служби зовнішньої розвідки України</v>
          </cell>
        </row>
        <row r="1915">
          <cell r="B1915" t="str">
            <v>6621030</v>
          </cell>
          <cell r="C1915" t="str">
            <v>Будівництво (придбання) житла для військовослужбовців Служби зовнішньої розвідки України</v>
          </cell>
        </row>
        <row r="1916">
          <cell r="B1916" t="str">
            <v>6621040</v>
          </cell>
          <cell r="C1916" t="str">
            <v>Підготовка та підвищення кваліфікації кадрів у сфері розвідувальної діяльності вищими навчальними закладами ІІІ і ІV рівнів акредитації</v>
          </cell>
        </row>
        <row r="1917">
          <cell r="B1917" t="str">
            <v>6621050</v>
          </cell>
          <cell r="C1917" t="str">
            <v>Заходи, пов'язані із переходом на військову службу за контрактом</v>
          </cell>
        </row>
        <row r="1918">
          <cell r="B1918" t="str">
            <v>6621060</v>
          </cell>
          <cell r="C1918" t="str">
            <v>Видатки для Служби зовнішньої розвідки України на реалізацію заходів щодо підвищення обороноздатності і безпеки держави</v>
          </cell>
        </row>
        <row r="1919">
          <cell r="B1919" t="str">
            <v>6640000</v>
          </cell>
          <cell r="C1919" t="str">
            <v>Адміністрація Державної служби спеціального зв'язку та захисту інформації України</v>
          </cell>
        </row>
        <row r="1920">
          <cell r="B1920" t="str">
            <v>6641000</v>
          </cell>
          <cell r="C1920" t="str">
            <v>Адміністрація Державної служби спеціального зв'язку та захисту інформації України</v>
          </cell>
        </row>
        <row r="1921">
          <cell r="B1921" t="str">
            <v>6641010</v>
          </cell>
          <cell r="C1921" t="str">
            <v>Забезпечення функціонування державної системи спеціального зв'язку та захисту інформації</v>
          </cell>
        </row>
        <row r="1922">
          <cell r="B1922" t="str">
            <v>6641020</v>
          </cell>
          <cell r="C1922" t="str">
            <v>Розвиток і модернізація державної системи спеціального зв'язку та захисту інформації</v>
          </cell>
        </row>
        <row r="1923">
          <cell r="B1923" t="str">
            <v>6641030</v>
          </cell>
          <cell r="C1923" t="str">
            <v>Розвиток та модернізація державної системи урядового зв'язку</v>
          </cell>
        </row>
        <row r="1924">
          <cell r="B1924" t="str">
            <v>6641040</v>
          </cell>
          <cell r="C1924" t="str">
            <v>Створення та забезпечення функціонування Національної системи конфіденційного зв'язку</v>
          </cell>
        </row>
        <row r="1925">
          <cell r="B1925" t="str">
            <v>6641050</v>
          </cell>
          <cell r="C1925" t="str">
            <v>Підготовка кадрів для сфери зв'язку вищими навчальними закладами ІІІ та ІV рівнів акредитації</v>
          </cell>
        </row>
        <row r="1926">
          <cell r="B1926" t="str">
            <v>6641060</v>
          </cell>
          <cell r="C1926" t="str">
            <v>Будівництво (придбання) житла для військовослужбовців Державної служби спеціального зв'язку та захисту інформації України</v>
          </cell>
        </row>
        <row r="1927">
          <cell r="B1927" t="str">
            <v>6641070</v>
          </cell>
          <cell r="C192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928">
          <cell r="B1928" t="str">
            <v>6641080</v>
          </cell>
          <cell r="C192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929">
          <cell r="B1929" t="str">
            <v>6641090</v>
          </cell>
          <cell r="C1929" t="str">
            <v>Підготовка кадрів для сфери зв'язку вищими навчальними закладами І та ІІ рівнів акредитації</v>
          </cell>
        </row>
        <row r="1930">
          <cell r="B1930" t="str">
            <v>6641110</v>
          </cell>
          <cell r="C1930" t="str">
            <v>Доставка дипломатичної кореспонденції за кордон і в Україну</v>
          </cell>
        </row>
        <row r="1931">
          <cell r="B1931" t="str">
            <v>6641120</v>
          </cell>
          <cell r="C1931" t="str">
            <v>Доставка спеціальної службової кореспонденції органам державної влади</v>
          </cell>
        </row>
        <row r="1932">
          <cell r="B1932" t="str">
            <v>6641130</v>
          </cell>
          <cell r="C1932" t="str">
            <v>Модернізація вузлів звіязку спеціального призначення</v>
          </cell>
        </row>
        <row r="1933">
          <cell r="B1933" t="str">
            <v>6641140</v>
          </cell>
          <cell r="C1933" t="str">
            <v>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v>
          </cell>
        </row>
        <row r="1934">
          <cell r="B1934" t="str">
            <v>6642000</v>
          </cell>
          <cell r="C1934" t="str">
            <v>Головне управління урядового фельдієгерського звіязку Державної служби спеціального зв'язку та захисту інформації України</v>
          </cell>
        </row>
        <row r="1935">
          <cell r="B1935" t="str">
            <v>6642010</v>
          </cell>
          <cell r="C1935" t="str">
            <v>Доставка дипломатичної кореспонденції за кордон і в Україну</v>
          </cell>
        </row>
        <row r="1936">
          <cell r="B1936" t="str">
            <v>6642020</v>
          </cell>
          <cell r="C1936" t="str">
            <v>Доставка спеціальної службової кореспонденції органам державної влади</v>
          </cell>
        </row>
        <row r="1937">
          <cell r="B1937" t="str">
            <v>6650000</v>
          </cell>
          <cell r="C1937"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938">
          <cell r="B1938" t="str">
            <v>6651000</v>
          </cell>
          <cell r="C1938"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939">
          <cell r="B1939" t="str">
            <v>6651010</v>
          </cell>
          <cell r="C1939" t="str">
            <v>Організаційне забезпечення підготовки та реалізації інфраструктурних проектів</v>
          </cell>
        </row>
        <row r="1940">
          <cell r="B1940" t="str">
            <v>6730000</v>
          </cell>
          <cell r="C1940" t="str">
            <v>Центральна виборча комісія</v>
          </cell>
        </row>
        <row r="1941">
          <cell r="B1941" t="str">
            <v>6731000</v>
          </cell>
          <cell r="C1941" t="str">
            <v>Апарат Центральної виборчої комісії</v>
          </cell>
        </row>
        <row r="1942">
          <cell r="B1942" t="str">
            <v>6731010</v>
          </cell>
          <cell r="C1942" t="str">
            <v>Керівництво та управління у сфері проведення виборів та референдумів</v>
          </cell>
        </row>
        <row r="1943">
          <cell r="B1943" t="str">
            <v>6731020</v>
          </cell>
          <cell r="C1943" t="str">
            <v>Проведення виборів народних депутатів України</v>
          </cell>
        </row>
        <row r="1944">
          <cell r="B1944" t="str">
            <v>6731040</v>
          </cell>
          <cell r="C1944" t="str">
            <v>Проведення виборів Президента України</v>
          </cell>
        </row>
        <row r="1945">
          <cell r="B1945" t="str">
            <v>6731050</v>
          </cell>
          <cell r="C1945" t="str">
            <v>Функціонування Державного реєстру виборців</v>
          </cell>
        </row>
        <row r="1946">
          <cell r="B1946" t="str">
            <v>6731080</v>
          </cell>
          <cell r="C1946"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947">
          <cell r="B1947" t="str">
            <v>6731100</v>
          </cell>
          <cell r="C1947" t="str">
            <v>Проведення всеукраїнського консультативного опитування</v>
          </cell>
        </row>
        <row r="1948">
          <cell r="B1948" t="str">
            <v>6740000</v>
          </cell>
          <cell r="C1948" t="str">
            <v>Центральна виборча комісія (загальнодержавні видатки та кредитування)</v>
          </cell>
        </row>
        <row r="1949">
          <cell r="B1949" t="str">
            <v>6741000</v>
          </cell>
          <cell r="C1949" t="str">
            <v>Центральна виборча комісія (загальнодержавні видатки та кредитування)</v>
          </cell>
        </row>
        <row r="1950">
          <cell r="B1950" t="str">
            <v>6741020</v>
          </cell>
          <cell r="C1950" t="str">
            <v>Субвенція з державного бюджету місцевим бюджетам на проведення виборів депутатів місцевих рад та сільських, селищних, міських голів</v>
          </cell>
        </row>
        <row r="1951">
          <cell r="B1951" t="str">
            <v>6800000</v>
          </cell>
          <cell r="C1951" t="str">
            <v>Національна акціонерна компанія "Украгролізинг"</v>
          </cell>
        </row>
        <row r="1952">
          <cell r="B1952" t="str">
            <v>6801000</v>
          </cell>
          <cell r="C1952" t="str">
            <v>Національна акціонерна компанія "Украгролізинг"</v>
          </cell>
        </row>
        <row r="1953">
          <cell r="B1953" t="str">
            <v>7710000</v>
          </cell>
          <cell r="C1953" t="str">
            <v>Рада міністрів Автономної Республіки Крим</v>
          </cell>
        </row>
        <row r="1954">
          <cell r="B1954" t="str">
            <v>7711000</v>
          </cell>
          <cell r="C1954" t="str">
            <v>Апарат Ради міністрів Автономної Республіки Крим</v>
          </cell>
        </row>
        <row r="1955">
          <cell r="B1955" t="str">
            <v>7711010</v>
          </cell>
          <cell r="C1955" t="str">
            <v>Здійснення виконавчої влади в Автономній Республіці Крим</v>
          </cell>
        </row>
        <row r="1956">
          <cell r="B1956" t="str">
            <v>7720000</v>
          </cell>
          <cell r="C1956" t="str">
            <v>Вінницька обласна державна адміністрація</v>
          </cell>
        </row>
        <row r="1957">
          <cell r="B1957" t="str">
            <v>7721000</v>
          </cell>
          <cell r="C1957" t="str">
            <v>Апарат Вінницької обласної державної адміністрації</v>
          </cell>
        </row>
        <row r="1958">
          <cell r="B1958" t="str">
            <v>7721010</v>
          </cell>
          <cell r="C1958" t="str">
            <v>Здійснення виконавчої влади у Вінницькій області</v>
          </cell>
        </row>
        <row r="1959">
          <cell r="B1959" t="str">
            <v>7721020</v>
          </cell>
          <cell r="C1959"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960">
          <cell r="B1960" t="str">
            <v>7721800</v>
          </cell>
          <cell r="C1960" t="str">
            <v>Будівництво, реконструкція, капітальний ремонт обієктів соціальної та іншої інфраструктури у Вінницькій області</v>
          </cell>
        </row>
        <row r="1961">
          <cell r="B1961" t="str">
            <v>7730000</v>
          </cell>
          <cell r="C1961" t="str">
            <v>Волинська обласна державна адміністрація</v>
          </cell>
        </row>
        <row r="1962">
          <cell r="B1962" t="str">
            <v>7731000</v>
          </cell>
          <cell r="C1962" t="str">
            <v>Апарат Волинської обласної державної адміністрації</v>
          </cell>
        </row>
        <row r="1963">
          <cell r="B1963" t="str">
            <v>7731010</v>
          </cell>
          <cell r="C1963" t="str">
            <v>Здійснення виконавчої влади у Волинській області</v>
          </cell>
        </row>
        <row r="1964">
          <cell r="B1964" t="str">
            <v>7740000</v>
          </cell>
          <cell r="C1964" t="str">
            <v>Дніпропетровська обласна державна адміністрація</v>
          </cell>
        </row>
        <row r="1965">
          <cell r="B1965" t="str">
            <v>7741000</v>
          </cell>
          <cell r="C1965" t="str">
            <v>Апарат Дніпропетровської обласної державної адміністрації</v>
          </cell>
        </row>
        <row r="1966">
          <cell r="B1966" t="str">
            <v>7741010</v>
          </cell>
          <cell r="C1966" t="str">
            <v>Здійснення виконавчої влади у Дніпропетровській області</v>
          </cell>
        </row>
        <row r="1967">
          <cell r="B1967" t="str">
            <v>7750000</v>
          </cell>
          <cell r="C1967" t="str">
            <v>Донецька обласна державна адміністрація</v>
          </cell>
        </row>
        <row r="1968">
          <cell r="B1968" t="str">
            <v>7751000</v>
          </cell>
          <cell r="C1968" t="str">
            <v>Апарат Донецької обласної державної адміністрації</v>
          </cell>
        </row>
        <row r="1969">
          <cell r="B1969" t="str">
            <v>7751010</v>
          </cell>
          <cell r="C1969" t="str">
            <v>Здійснення виконавчої влади у Донецькій області</v>
          </cell>
        </row>
        <row r="1970">
          <cell r="B1970" t="str">
            <v>7760000</v>
          </cell>
          <cell r="C1970" t="str">
            <v>Житомирська обласна державна адміністрація</v>
          </cell>
        </row>
        <row r="1971">
          <cell r="B1971" t="str">
            <v>7761000</v>
          </cell>
          <cell r="C1971" t="str">
            <v>Апарат Житомирської обласної державної адміністрації</v>
          </cell>
        </row>
        <row r="1972">
          <cell r="B1972" t="str">
            <v>7761010</v>
          </cell>
          <cell r="C1972" t="str">
            <v>Здійснення виконавчої влади у Житомирській області</v>
          </cell>
        </row>
        <row r="1973">
          <cell r="B1973" t="str">
            <v>7770000</v>
          </cell>
          <cell r="C1973" t="str">
            <v>Закарпатська обласна державна адміністрація</v>
          </cell>
        </row>
        <row r="1974">
          <cell r="B1974" t="str">
            <v>7771000</v>
          </cell>
          <cell r="C1974" t="str">
            <v>Апарат Закарпатської обласної державної адміністрації</v>
          </cell>
        </row>
        <row r="1975">
          <cell r="B1975" t="str">
            <v>7771010</v>
          </cell>
          <cell r="C1975" t="str">
            <v>Здійснення виконавчої влади у Закарпатській області</v>
          </cell>
        </row>
        <row r="1976">
          <cell r="B1976" t="str">
            <v>7771020</v>
          </cell>
          <cell r="C1976"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977">
          <cell r="B1977" t="str">
            <v>7780000</v>
          </cell>
          <cell r="C1977" t="str">
            <v>Запорізька обласна державна адміністрація</v>
          </cell>
        </row>
        <row r="1978">
          <cell r="B1978" t="str">
            <v>7781000</v>
          </cell>
          <cell r="C1978" t="str">
            <v>Апарат Запорізької обласної державної адміністрації</v>
          </cell>
        </row>
        <row r="1979">
          <cell r="B1979" t="str">
            <v>7781010</v>
          </cell>
          <cell r="C1979" t="str">
            <v>Здійснення виконавчої влади у Запорізькій області</v>
          </cell>
        </row>
        <row r="1980">
          <cell r="B1980" t="str">
            <v>7790000</v>
          </cell>
          <cell r="C1980" t="str">
            <v>Івано-Франківська обласна державна адміністрація</v>
          </cell>
        </row>
        <row r="1981">
          <cell r="B1981" t="str">
            <v>7791000</v>
          </cell>
          <cell r="C1981" t="str">
            <v>Апарат Івано-Франківської обласної державної адміністрації</v>
          </cell>
        </row>
        <row r="1982">
          <cell r="B1982" t="str">
            <v>7791010</v>
          </cell>
          <cell r="C1982" t="str">
            <v>Здійснення виконавчої влади в Івано-Франківській області</v>
          </cell>
        </row>
        <row r="1983">
          <cell r="B1983" t="str">
            <v>7800000</v>
          </cell>
          <cell r="C1983" t="str">
            <v>Київська обласна державна адміністрація</v>
          </cell>
        </row>
        <row r="1984">
          <cell r="B1984" t="str">
            <v>7801000</v>
          </cell>
          <cell r="C1984" t="str">
            <v>Апарат Київської обласної державної адміністрації</v>
          </cell>
        </row>
        <row r="1985">
          <cell r="B1985" t="str">
            <v>7801010</v>
          </cell>
          <cell r="C1985" t="str">
            <v>Здійснення виконавчої влади у Київській області</v>
          </cell>
        </row>
        <row r="1986">
          <cell r="B1986" t="str">
            <v>7810000</v>
          </cell>
          <cell r="C1986" t="str">
            <v>Кіровоградська обласна державна адміністрація</v>
          </cell>
        </row>
        <row r="1987">
          <cell r="B1987" t="str">
            <v>7811000</v>
          </cell>
          <cell r="C1987" t="str">
            <v>Апарат Кіровоградської обласної державної адміністрації</v>
          </cell>
        </row>
        <row r="1988">
          <cell r="B1988" t="str">
            <v>7811010</v>
          </cell>
          <cell r="C1988" t="str">
            <v>Здійснення виконавчої влади у Кіровоградській області</v>
          </cell>
        </row>
        <row r="1989">
          <cell r="B1989" t="str">
            <v>7820000</v>
          </cell>
          <cell r="C1989" t="str">
            <v>Луганська обласна державна адміністрація</v>
          </cell>
        </row>
        <row r="1990">
          <cell r="B1990" t="str">
            <v>7821000</v>
          </cell>
          <cell r="C1990" t="str">
            <v>Апарат Луганської обласної державної адміністрації</v>
          </cell>
        </row>
        <row r="1991">
          <cell r="B1991" t="str">
            <v>7821010</v>
          </cell>
          <cell r="C1991" t="str">
            <v>Здійснення виконавчої влади у Луганській області</v>
          </cell>
        </row>
        <row r="1992">
          <cell r="B1992" t="str">
            <v>7830000</v>
          </cell>
          <cell r="C1992" t="str">
            <v>Львівська обласна державна адміністрація</v>
          </cell>
        </row>
        <row r="1993">
          <cell r="B1993" t="str">
            <v>7831000</v>
          </cell>
          <cell r="C1993" t="str">
            <v>Апарат Львівської обласної державної адміністрації</v>
          </cell>
        </row>
        <row r="1994">
          <cell r="B1994" t="str">
            <v>7831010</v>
          </cell>
          <cell r="C1994" t="str">
            <v>Здійснення виконавчої влади у Львівській області</v>
          </cell>
        </row>
        <row r="1995">
          <cell r="B1995" t="str">
            <v>7831020</v>
          </cell>
          <cell r="C1995"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996">
          <cell r="B1996" t="str">
            <v>7840000</v>
          </cell>
          <cell r="C1996" t="str">
            <v>Миколаївська обласна державна адміністрація</v>
          </cell>
        </row>
        <row r="1997">
          <cell r="B1997" t="str">
            <v>7841000</v>
          </cell>
          <cell r="C1997" t="str">
            <v>Апарат Миколаївської обласної державної адміністрації</v>
          </cell>
        </row>
        <row r="1998">
          <cell r="B1998" t="str">
            <v>7841010</v>
          </cell>
          <cell r="C1998" t="str">
            <v>Здійснення виконавчої влади у Миколаївській області</v>
          </cell>
        </row>
        <row r="1999">
          <cell r="B1999" t="str">
            <v>7850000</v>
          </cell>
          <cell r="C1999" t="str">
            <v>Одеська обласна державна адміністрація</v>
          </cell>
        </row>
        <row r="2000">
          <cell r="B2000" t="str">
            <v>7851000</v>
          </cell>
          <cell r="C2000" t="str">
            <v>Апарат Одеської обласної державної адміністрації</v>
          </cell>
        </row>
        <row r="2001">
          <cell r="B2001" t="str">
            <v>7851010</v>
          </cell>
          <cell r="C2001" t="str">
            <v>Здійснення виконавчої влади в Одеській області</v>
          </cell>
        </row>
        <row r="2002">
          <cell r="B2002" t="str">
            <v>7851800</v>
          </cell>
          <cell r="C2002" t="str">
            <v>Будівництво, реконструкція та ремонт об'єктів соціальної та іншої інфраструктури у Одеській області</v>
          </cell>
        </row>
        <row r="2003">
          <cell r="B2003" t="str">
            <v>7860000</v>
          </cell>
          <cell r="C2003" t="str">
            <v>Полтавська обласна державна адміністрація</v>
          </cell>
        </row>
        <row r="2004">
          <cell r="B2004" t="str">
            <v>7861000</v>
          </cell>
          <cell r="C2004" t="str">
            <v>Апарат Полтавської обласної державної адміністрації</v>
          </cell>
        </row>
        <row r="2005">
          <cell r="B2005" t="str">
            <v>7861010</v>
          </cell>
          <cell r="C2005" t="str">
            <v>Здійснення виконавчої влади у Полтавській області</v>
          </cell>
        </row>
        <row r="2006">
          <cell r="B2006" t="str">
            <v>7870000</v>
          </cell>
          <cell r="C2006" t="str">
            <v>Рівненська обласна державна адміністрація</v>
          </cell>
        </row>
        <row r="2007">
          <cell r="B2007" t="str">
            <v>7871000</v>
          </cell>
          <cell r="C2007" t="str">
            <v>Апарат Рівненської обласної державної адміністрації</v>
          </cell>
        </row>
        <row r="2008">
          <cell r="B2008" t="str">
            <v>7871010</v>
          </cell>
          <cell r="C2008" t="str">
            <v>Здійснення виконавчої влади у Рівненській області</v>
          </cell>
        </row>
        <row r="2009">
          <cell r="B2009" t="str">
            <v>7880000</v>
          </cell>
          <cell r="C2009" t="str">
            <v>Сумська обласна державна адміністрація</v>
          </cell>
        </row>
        <row r="2010">
          <cell r="B2010" t="str">
            <v>7881000</v>
          </cell>
          <cell r="C2010" t="str">
            <v>Апарат Сумської обласної державної адміністрації</v>
          </cell>
        </row>
        <row r="2011">
          <cell r="B2011" t="str">
            <v>7881010</v>
          </cell>
          <cell r="C2011" t="str">
            <v>Здійснення виконавчої влади у Сумській області</v>
          </cell>
        </row>
        <row r="2012">
          <cell r="B2012" t="str">
            <v>7890000</v>
          </cell>
          <cell r="C2012" t="str">
            <v>Тернопільська обласна державна адміністрація</v>
          </cell>
        </row>
        <row r="2013">
          <cell r="B2013" t="str">
            <v>7891000</v>
          </cell>
          <cell r="C2013" t="str">
            <v>Апарат Тернопільської обласної державної адміністрації</v>
          </cell>
        </row>
        <row r="2014">
          <cell r="B2014" t="str">
            <v>7891010</v>
          </cell>
          <cell r="C2014" t="str">
            <v>Здійснення виконавчої влади у Тернопільській області</v>
          </cell>
        </row>
        <row r="2015">
          <cell r="B2015" t="str">
            <v>7891020</v>
          </cell>
          <cell r="C2015"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2016">
          <cell r="B2016" t="str">
            <v>7900000</v>
          </cell>
          <cell r="C2016" t="str">
            <v>Харківська обласна державна адміністрація</v>
          </cell>
        </row>
        <row r="2017">
          <cell r="B2017" t="str">
            <v>7901000</v>
          </cell>
          <cell r="C2017" t="str">
            <v>Апарат Харківської обласної державної адміністрації</v>
          </cell>
        </row>
        <row r="2018">
          <cell r="B2018" t="str">
            <v>7901010</v>
          </cell>
          <cell r="C2018" t="str">
            <v>Здійснення виконавчої влади у Харківській області</v>
          </cell>
        </row>
        <row r="2019">
          <cell r="B2019" t="str">
            <v>7901810</v>
          </cell>
          <cell r="C2019" t="str">
            <v>Будівництво, реконструкція, ремонт та утримання вулиць і доріг комунальної власності у населених пунктах Харківської області</v>
          </cell>
        </row>
        <row r="2020">
          <cell r="B2020" t="str">
            <v>7910000</v>
          </cell>
          <cell r="C2020" t="str">
            <v>Херсонська обласна державна адміністрація</v>
          </cell>
        </row>
        <row r="2021">
          <cell r="B2021" t="str">
            <v>7911000</v>
          </cell>
          <cell r="C2021" t="str">
            <v>Апарат Херсонської обласної державної адміністрації</v>
          </cell>
        </row>
        <row r="2022">
          <cell r="B2022" t="str">
            <v>7911010</v>
          </cell>
          <cell r="C2022" t="str">
            <v>Здійснення виконавчої влади у Херсонській області</v>
          </cell>
        </row>
        <row r="2023">
          <cell r="B2023" t="str">
            <v>7920000</v>
          </cell>
          <cell r="C2023" t="str">
            <v>Хмельницька обласна державна адміністрація</v>
          </cell>
        </row>
        <row r="2024">
          <cell r="B2024" t="str">
            <v>7921000</v>
          </cell>
          <cell r="C2024" t="str">
            <v>Апарат Хмельницької обласної державної адміністрації</v>
          </cell>
        </row>
        <row r="2025">
          <cell r="B2025" t="str">
            <v>7921010</v>
          </cell>
          <cell r="C2025" t="str">
            <v>Здійснення виконавчої влади у Хмельницькій області</v>
          </cell>
        </row>
        <row r="2026">
          <cell r="B2026" t="str">
            <v>7930000</v>
          </cell>
          <cell r="C2026" t="str">
            <v>Черкаська обласна державна адміністрація</v>
          </cell>
        </row>
        <row r="2027">
          <cell r="B2027" t="str">
            <v>7931000</v>
          </cell>
          <cell r="C2027" t="str">
            <v>Апарат Черкаської обласної державної адміністрації</v>
          </cell>
        </row>
        <row r="2028">
          <cell r="B2028" t="str">
            <v>7931010</v>
          </cell>
          <cell r="C2028" t="str">
            <v>Здійснення виконавчої влади у Черкаській області</v>
          </cell>
        </row>
        <row r="2029">
          <cell r="B2029" t="str">
            <v>7940000</v>
          </cell>
          <cell r="C2029" t="str">
            <v>Чернівецька обласна державна адміністрація</v>
          </cell>
        </row>
        <row r="2030">
          <cell r="B2030" t="str">
            <v>7941000</v>
          </cell>
          <cell r="C2030" t="str">
            <v>Апарат Чернівецької обласної державної адміністрації</v>
          </cell>
        </row>
        <row r="2031">
          <cell r="B2031" t="str">
            <v>7941010</v>
          </cell>
          <cell r="C2031" t="str">
            <v>Здійснення виконавчої влади у Чернівецькій області</v>
          </cell>
        </row>
        <row r="2032">
          <cell r="B2032" t="str">
            <v>7941030</v>
          </cell>
          <cell r="C2032"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2033">
          <cell r="B2033" t="str">
            <v>7950000</v>
          </cell>
          <cell r="C2033" t="str">
            <v>Чернігівська обласна державна адміністрація</v>
          </cell>
        </row>
        <row r="2034">
          <cell r="B2034" t="str">
            <v>7951000</v>
          </cell>
          <cell r="C2034" t="str">
            <v>Апарат Чернігівської обласної державної адміністрації</v>
          </cell>
        </row>
        <row r="2035">
          <cell r="B2035" t="str">
            <v>7951010</v>
          </cell>
          <cell r="C2035" t="str">
            <v>Здійснення виконавчої влади у Чернігівській області</v>
          </cell>
        </row>
        <row r="2036">
          <cell r="B2036" t="str">
            <v>7960000</v>
          </cell>
          <cell r="C2036" t="str">
            <v>Київська міська державна адміністрація</v>
          </cell>
        </row>
        <row r="2037">
          <cell r="B2037" t="str">
            <v>7961000</v>
          </cell>
          <cell r="C2037" t="str">
            <v>Апарат Київської міської державної адміністрації</v>
          </cell>
        </row>
        <row r="2038">
          <cell r="B2038" t="str">
            <v>7970000</v>
          </cell>
          <cell r="C2038" t="str">
            <v>Севастопольська міська державна адміністрація</v>
          </cell>
        </row>
        <row r="2039">
          <cell r="B2039" t="str">
            <v>7971000</v>
          </cell>
          <cell r="C2039" t="str">
            <v>Апарат Севастопольської міської державної адміністрації</v>
          </cell>
        </row>
        <row r="2040">
          <cell r="B2040" t="str">
            <v>7971010</v>
          </cell>
          <cell r="C2040" t="str">
            <v>Здійснення виконавчої влади у місті Севастополі</v>
          </cell>
        </row>
        <row r="2041">
          <cell r="B2041" t="str">
            <v>7980000</v>
          </cell>
          <cell r="C2041" t="str">
            <v>Рада міністрів Автономної республіки Крим (загальнодержавні витрати)</v>
          </cell>
        </row>
        <row r="2042">
          <cell r="B2042" t="str">
            <v>7981000</v>
          </cell>
          <cell r="C2042" t="str">
            <v>Рада міністрів Автономної республіки Крим (загальнодержавні витрати)</v>
          </cell>
        </row>
        <row r="2043">
          <cell r="B2043" t="str">
            <v>8680000</v>
          </cell>
          <cell r="C2043" t="str">
            <v>Державна регуляторна служба України</v>
          </cell>
        </row>
        <row r="2044">
          <cell r="B2044" t="str">
            <v>8681000</v>
          </cell>
          <cell r="C2044" t="str">
            <v>Апарат Державної регуляторної служби України</v>
          </cell>
        </row>
        <row r="2045">
          <cell r="B2045" t="str">
            <v>8681010</v>
          </cell>
          <cell r="C2045" t="str">
            <v>Керівництво та управління у сфері регуляторної політики та ліцензування</v>
          </cell>
        </row>
        <row r="2046">
          <cell r="B2046" t="str">
            <v>8681030</v>
          </cell>
          <cell r="C2046" t="str">
            <v>Заходи по реалізації Національної програми сприяння розвитку малого підприємництва в Україні</v>
          </cell>
        </row>
        <row r="2047">
          <cell r="B2047" t="str">
            <v>8681050</v>
          </cell>
          <cell r="C2047" t="str">
            <v>Мікрокредитування суб'єктів малого підприємництва</v>
          </cell>
        </row>
        <row r="2048">
          <cell r="B2048" t="str">
            <v>-</v>
          </cell>
          <cell r="C2048" t="str">
            <v>-</v>
          </cell>
        </row>
      </sheetData>
      <sheetData sheetId="29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видатки та кредитування)</v>
          </cell>
        </row>
        <row r="5">
          <cell r="A5" t="str">
            <v>50</v>
          </cell>
          <cell r="B5" t="str">
            <v>Державна судова адміністрація України</v>
          </cell>
        </row>
        <row r="6">
          <cell r="A6" t="str">
            <v>55</v>
          </cell>
          <cell r="B6" t="str">
            <v>Верховний Суд</v>
          </cell>
        </row>
        <row r="7">
          <cell r="A7" t="str">
            <v>80</v>
          </cell>
          <cell r="B7" t="str">
            <v>Конституційний Суд України</v>
          </cell>
        </row>
        <row r="8">
          <cell r="A8" t="str">
            <v>90</v>
          </cell>
          <cell r="B8" t="str">
            <v>Генеральна прокуратура України</v>
          </cell>
        </row>
        <row r="9">
          <cell r="A9" t="str">
            <v>100</v>
          </cell>
          <cell r="B9" t="str">
            <v>Міністерство внутрішніх справ України</v>
          </cell>
        </row>
        <row r="10">
          <cell r="A10" t="str">
            <v>110</v>
          </cell>
          <cell r="B10" t="str">
            <v>Міністерство енергетики та вугільної промисловості України</v>
          </cell>
        </row>
        <row r="11">
          <cell r="A11" t="str">
            <v>120</v>
          </cell>
          <cell r="B11" t="str">
            <v>Міністерство економічного розвитку і торгівлі України</v>
          </cell>
        </row>
        <row r="12">
          <cell r="A12" t="str">
            <v>121</v>
          </cell>
          <cell r="B12" t="str">
            <v>Міністерство економічного розвитку і торгівлі України (загальнодержавні видатки та кредитування)</v>
          </cell>
        </row>
        <row r="13">
          <cell r="A13" t="str">
            <v>140</v>
          </cell>
          <cell r="B13" t="str">
            <v>Міністерство закордонних справ України</v>
          </cell>
        </row>
        <row r="14">
          <cell r="A14" t="str">
            <v>160</v>
          </cell>
          <cell r="B14" t="str">
            <v>Міністерство з питань тимчасово окупованих територій та внутрішньо переміщених осіб України</v>
          </cell>
        </row>
        <row r="15">
          <cell r="A15" t="str">
            <v>161</v>
          </cell>
          <cell r="B15" t="str">
            <v>Міністерство з питань тимчасово окупованих територій та внутрішньо переміщених осіб (загальнодержавні видатки та кредитування)</v>
          </cell>
        </row>
        <row r="16">
          <cell r="A16" t="str">
            <v>170</v>
          </cell>
          <cell r="B16" t="str">
            <v>Державний комітет телебачення і радіомовлення України</v>
          </cell>
        </row>
        <row r="17">
          <cell r="A17" t="str">
            <v>180</v>
          </cell>
          <cell r="B17" t="str">
            <v>Міністерство культури України</v>
          </cell>
        </row>
        <row r="18">
          <cell r="A18" t="str">
            <v>181</v>
          </cell>
          <cell r="B18" t="str">
            <v>Міністерство культури України (загальнодержавні витрати)</v>
          </cell>
        </row>
        <row r="19">
          <cell r="A19" t="str">
            <v>190</v>
          </cell>
          <cell r="B19" t="str">
            <v>Державне агентство лісових ресурсів України</v>
          </cell>
        </row>
        <row r="20">
          <cell r="A20" t="str">
            <v>210</v>
          </cell>
          <cell r="B20" t="str">
            <v>Міністерство оборони України</v>
          </cell>
        </row>
        <row r="21">
          <cell r="A21" t="str">
            <v>220</v>
          </cell>
          <cell r="B21" t="str">
            <v>Міністерство освіти і науки України</v>
          </cell>
        </row>
        <row r="22">
          <cell r="A22" t="str">
            <v>221</v>
          </cell>
          <cell r="B22" t="str">
            <v>Міністерство освіти і науки України (загальнодержавні видатки та кредитування)</v>
          </cell>
        </row>
        <row r="23">
          <cell r="A23" t="str">
            <v>230</v>
          </cell>
          <cell r="B23" t="str">
            <v>Міністерство охорони здоров'я України</v>
          </cell>
        </row>
        <row r="24">
          <cell r="A24" t="str">
            <v>231</v>
          </cell>
          <cell r="B24" t="str">
            <v>Міністерство охорони здоров'я України (загальнодержавні видатки та кредитування)</v>
          </cell>
        </row>
        <row r="25">
          <cell r="A25" t="str">
            <v>240</v>
          </cell>
          <cell r="B25" t="str">
            <v>Міністерство екології та природних ресурсів України</v>
          </cell>
        </row>
        <row r="26">
          <cell r="A26" t="str">
            <v>250</v>
          </cell>
          <cell r="B26" t="str">
            <v>Міністерство соціальної політики України</v>
          </cell>
        </row>
        <row r="27">
          <cell r="A27" t="str">
            <v>251</v>
          </cell>
          <cell r="B27" t="str">
            <v>Міністерство соціальної політики України (загальнодержавні видатки та кредитування)</v>
          </cell>
        </row>
        <row r="28">
          <cell r="A28" t="str">
            <v>275</v>
          </cell>
          <cell r="B28" t="str">
            <v>Міністерство регіонального розвитку, будівництва та житлово-комунального господарства України</v>
          </cell>
        </row>
        <row r="29">
          <cell r="A29" t="str">
            <v>276</v>
          </cell>
          <cell r="B29" t="str">
            <v>Міністерство регіонального розвитку, будівництва та житлово-комунального господарства України (загальнодержавні видатки та кредитування)</v>
          </cell>
        </row>
        <row r="30">
          <cell r="A30" t="str">
            <v>280</v>
          </cell>
          <cell r="B30" t="str">
            <v>Міністерство аграрної політики та продовольства України</v>
          </cell>
        </row>
        <row r="31">
          <cell r="A31" t="str">
            <v>310</v>
          </cell>
          <cell r="B31" t="str">
            <v>Міністерство інфраструктури України</v>
          </cell>
        </row>
        <row r="32">
          <cell r="A32" t="str">
            <v>311</v>
          </cell>
          <cell r="B32" t="str">
            <v>Державне агентство автомобільних доріг України</v>
          </cell>
        </row>
        <row r="33">
          <cell r="A33" t="str">
            <v>312</v>
          </cell>
          <cell r="B33" t="str">
            <v>Міністерство інфраструктури України (загальнодержавні витрати)</v>
          </cell>
        </row>
        <row r="34">
          <cell r="A34" t="str">
            <v>313</v>
          </cell>
          <cell r="B34" t="str">
            <v>Державне агентство автомобільних доріг України (загальнодержавні видатки та кредитування)</v>
          </cell>
        </row>
        <row r="35">
          <cell r="A35" t="str">
            <v>320</v>
          </cell>
          <cell r="B35" t="str">
            <v>Міністерство надзвичайних ситуацій України</v>
          </cell>
        </row>
        <row r="36">
          <cell r="A36" t="str">
            <v>321</v>
          </cell>
          <cell r="B36" t="str">
            <v>Міністерство надзвичайних ситуацій України (загальнодержавні витрати)</v>
          </cell>
        </row>
        <row r="37">
          <cell r="A37" t="str">
            <v>340</v>
          </cell>
          <cell r="B37" t="str">
            <v>Міністерство молоді та спорту України</v>
          </cell>
        </row>
        <row r="38">
          <cell r="A38" t="str">
            <v>341</v>
          </cell>
          <cell r="B38" t="str">
            <v>Міністерство  молоді та спорту України (загальнодержавні видатки та кредитування)</v>
          </cell>
        </row>
        <row r="39">
          <cell r="A39" t="str">
            <v>350</v>
          </cell>
          <cell r="B39" t="str">
            <v>Міністерство фінансів України</v>
          </cell>
        </row>
        <row r="40">
          <cell r="A40" t="str">
            <v>351</v>
          </cell>
          <cell r="B40" t="str">
            <v>Міністерство фінансів України (загальнодержавні видатки та кредитування)</v>
          </cell>
        </row>
        <row r="41">
          <cell r="A41" t="str">
            <v>360</v>
          </cell>
          <cell r="B41" t="str">
            <v>Міністерство юстиції України</v>
          </cell>
        </row>
        <row r="42">
          <cell r="A42" t="str">
            <v>380</v>
          </cell>
          <cell r="B42" t="str">
            <v>Міністерство інформаційної політики України</v>
          </cell>
        </row>
        <row r="43">
          <cell r="A43" t="str">
            <v>527</v>
          </cell>
          <cell r="B43" t="str">
            <v>Державна інспекція ядерного регулювання України</v>
          </cell>
        </row>
        <row r="44">
          <cell r="A44" t="str">
            <v>534</v>
          </cell>
          <cell r="B44" t="str">
            <v>Адміністрація Державної прикордонної служби України</v>
          </cell>
        </row>
        <row r="45">
          <cell r="A45" t="str">
            <v>550</v>
          </cell>
          <cell r="B45" t="str">
            <v>Національна комісія, що здійснює державне регулювання у сфері ринків фінансових послуг</v>
          </cell>
        </row>
        <row r="46">
          <cell r="A46" t="str">
            <v>555</v>
          </cell>
          <cell r="B46" t="str">
            <v>Державна служба України з контролю за наркотиками</v>
          </cell>
        </row>
        <row r="47">
          <cell r="A47" t="str">
            <v>556</v>
          </cell>
          <cell r="B47" t="str">
            <v>Національна комісія, що здійснює державне регулювання у сфері зв'язку та інформатизації</v>
          </cell>
        </row>
        <row r="48">
          <cell r="A48" t="str">
            <v>596</v>
          </cell>
          <cell r="B48" t="str">
            <v>Головне управління розвідки Міністерства оборони України</v>
          </cell>
        </row>
        <row r="49">
          <cell r="A49" t="str">
            <v>598</v>
          </cell>
          <cell r="B49" t="str">
            <v>Вища рада правосуддя</v>
          </cell>
        </row>
        <row r="50">
          <cell r="A50" t="str">
            <v>599</v>
          </cell>
          <cell r="B50" t="str">
            <v>Секретаріат Уповноваженого Верховної Ради України з прав людини</v>
          </cell>
        </row>
        <row r="51">
          <cell r="A51" t="str">
            <v>601</v>
          </cell>
          <cell r="B51" t="str">
            <v>Антимонопольний комітет України</v>
          </cell>
        </row>
        <row r="52">
          <cell r="A52" t="str">
            <v>612</v>
          </cell>
          <cell r="B52" t="str">
            <v>Національне агентство України з питань державної служби</v>
          </cell>
        </row>
        <row r="53">
          <cell r="A53" t="str">
            <v>615</v>
          </cell>
          <cell r="B53" t="str">
            <v>Національна комісія з цінних паперів та фондового ринку</v>
          </cell>
        </row>
        <row r="54">
          <cell r="A54" t="str">
            <v>632</v>
          </cell>
          <cell r="B54" t="str">
            <v>Національне антикорупційне бюро України</v>
          </cell>
        </row>
        <row r="55">
          <cell r="A55" t="str">
            <v>633</v>
          </cell>
          <cell r="B55" t="str">
            <v>Національне агентство з питань запобігання корупції</v>
          </cell>
        </row>
        <row r="56">
          <cell r="A56" t="str">
            <v>634</v>
          </cell>
          <cell r="B56" t="str">
            <v>Національна комісія, що здійснює державне регулювання у сферах енергетики та комунальних послуг</v>
          </cell>
        </row>
        <row r="57">
          <cell r="A57" t="str">
            <v>637</v>
          </cell>
          <cell r="B57" t="str">
            <v>Національна комісія, що здійснює державне регулювання у сфері енергетики</v>
          </cell>
        </row>
        <row r="58">
          <cell r="A58" t="str">
            <v>638</v>
          </cell>
          <cell r="B58" t="str">
            <v>Державне космічне агентство України</v>
          </cell>
        </row>
        <row r="59">
          <cell r="A59" t="str">
            <v>642</v>
          </cell>
          <cell r="B59" t="str">
            <v>Державне бюро розслідувань</v>
          </cell>
        </row>
        <row r="60">
          <cell r="A60" t="str">
            <v>643</v>
          </cell>
          <cell r="B60" t="str">
            <v>Нацiональне агентство України з питань виявлення, розшуку та управлiння активами, одержаними вiд корупцiйних та iнших злочинiв</v>
          </cell>
        </row>
        <row r="61">
          <cell r="A61" t="str">
            <v>644</v>
          </cell>
          <cell r="B61" t="str">
            <v>Національна рада України з питань телебачення і радіомовлення</v>
          </cell>
        </row>
        <row r="62">
          <cell r="A62" t="str">
            <v>645</v>
          </cell>
          <cell r="B62" t="str">
            <v>Національна комісія, що здійснює державне регулювання у сфері комунальних послуг</v>
          </cell>
        </row>
        <row r="63">
          <cell r="A63" t="str">
            <v>650</v>
          </cell>
          <cell r="B63" t="str">
            <v>Рада національної безпеки і оборони України</v>
          </cell>
        </row>
        <row r="64">
          <cell r="A64" t="str">
            <v>651</v>
          </cell>
          <cell r="B64" t="str">
            <v>Рахункова палата</v>
          </cell>
        </row>
        <row r="65">
          <cell r="A65" t="str">
            <v>652</v>
          </cell>
          <cell r="B65" t="str">
            <v>Служба безпеки України</v>
          </cell>
        </row>
        <row r="66">
          <cell r="A66" t="str">
            <v>654</v>
          </cell>
          <cell r="B66" t="str">
            <v>Національна академія наук України</v>
          </cell>
        </row>
        <row r="67">
          <cell r="A67" t="str">
            <v>655</v>
          </cell>
          <cell r="B67" t="str">
            <v>Національна академія педагогічних наук України</v>
          </cell>
        </row>
        <row r="68">
          <cell r="A68" t="str">
            <v>656</v>
          </cell>
          <cell r="B68" t="str">
            <v>Національна академія медичних наук України</v>
          </cell>
        </row>
        <row r="69">
          <cell r="A69" t="str">
            <v>657</v>
          </cell>
          <cell r="B69" t="str">
            <v>Національна академія мистецтв України</v>
          </cell>
        </row>
        <row r="70">
          <cell r="A70" t="str">
            <v>658</v>
          </cell>
          <cell r="B70" t="str">
            <v>Національна академія правових наук України</v>
          </cell>
        </row>
        <row r="71">
          <cell r="A71" t="str">
            <v>659</v>
          </cell>
          <cell r="B71" t="str">
            <v>Національна академія аграрних наук України</v>
          </cell>
        </row>
        <row r="72">
          <cell r="A72" t="str">
            <v>660</v>
          </cell>
          <cell r="B72" t="str">
            <v>Управління державної охорони України</v>
          </cell>
        </row>
        <row r="73">
          <cell r="A73" t="str">
            <v>661</v>
          </cell>
          <cell r="B73" t="str">
            <v>Фонд державного майна України</v>
          </cell>
        </row>
        <row r="74">
          <cell r="A74" t="str">
            <v>662</v>
          </cell>
          <cell r="B74" t="str">
            <v>Служба зовнішньої розвідки України</v>
          </cell>
        </row>
        <row r="75">
          <cell r="A75" t="str">
            <v>664</v>
          </cell>
          <cell r="B75" t="str">
            <v>Адміністрація Державної служби спеціального зв'язку та захисту інформації України</v>
          </cell>
        </row>
        <row r="76">
          <cell r="A76" t="str">
            <v>665</v>
          </cell>
          <cell r="B76"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7">
          <cell r="A77" t="str">
            <v>673</v>
          </cell>
          <cell r="B77" t="str">
            <v>Центральна виборча комісія</v>
          </cell>
        </row>
        <row r="78">
          <cell r="A78" t="str">
            <v>674</v>
          </cell>
          <cell r="B78" t="str">
            <v>Центральна виборча комісія (загальнодержавні видатки та кредитування)</v>
          </cell>
        </row>
        <row r="79">
          <cell r="A79" t="str">
            <v>680</v>
          </cell>
          <cell r="B79" t="str">
            <v>Національна акціонерна компанія "Украгролізинг"</v>
          </cell>
        </row>
        <row r="80">
          <cell r="A80" t="str">
            <v>771</v>
          </cell>
          <cell r="B80" t="str">
            <v>Рада міністрів Автономної Республіки Крим</v>
          </cell>
        </row>
        <row r="81">
          <cell r="A81" t="str">
            <v>772</v>
          </cell>
          <cell r="B81" t="str">
            <v>Вінницька обласна державна адміністрація</v>
          </cell>
        </row>
        <row r="82">
          <cell r="A82" t="str">
            <v>773</v>
          </cell>
          <cell r="B82" t="str">
            <v>Волинська обласна державна адміністрація</v>
          </cell>
        </row>
        <row r="83">
          <cell r="A83" t="str">
            <v>774</v>
          </cell>
          <cell r="B83" t="str">
            <v>Дніпропетровська обласна державна адміністрація</v>
          </cell>
        </row>
        <row r="84">
          <cell r="A84" t="str">
            <v>775</v>
          </cell>
          <cell r="B84" t="str">
            <v>Донецька обласна державна адміністрація</v>
          </cell>
        </row>
        <row r="85">
          <cell r="A85" t="str">
            <v>776</v>
          </cell>
          <cell r="B85" t="str">
            <v>Житомирська обласна державна адміністрація</v>
          </cell>
        </row>
        <row r="86">
          <cell r="A86" t="str">
            <v>777</v>
          </cell>
          <cell r="B86" t="str">
            <v>Закарпатська обласна державна адміністрація</v>
          </cell>
        </row>
        <row r="87">
          <cell r="A87" t="str">
            <v>778</v>
          </cell>
          <cell r="B87" t="str">
            <v>Запорізька обласна державна адміністрація</v>
          </cell>
        </row>
        <row r="88">
          <cell r="A88" t="str">
            <v>779</v>
          </cell>
          <cell r="B88" t="str">
            <v>Ўвано-Франківська обласна державна адміністрація</v>
          </cell>
        </row>
        <row r="89">
          <cell r="A89" t="str">
            <v>780</v>
          </cell>
          <cell r="B89" t="str">
            <v>Київська обласна державна адміністрація</v>
          </cell>
        </row>
        <row r="90">
          <cell r="A90" t="str">
            <v>781</v>
          </cell>
          <cell r="B90" t="str">
            <v>Кіровоградська обласна державна адміністрація</v>
          </cell>
        </row>
        <row r="91">
          <cell r="A91" t="str">
            <v>782</v>
          </cell>
          <cell r="B91" t="str">
            <v>Луганська обласна державна адміністрація</v>
          </cell>
        </row>
        <row r="92">
          <cell r="A92" t="str">
            <v>783</v>
          </cell>
          <cell r="B92" t="str">
            <v>Львівська обласна державна адміністрація</v>
          </cell>
        </row>
        <row r="93">
          <cell r="A93" t="str">
            <v>784</v>
          </cell>
          <cell r="B93" t="str">
            <v>Миколаївська обласна державна адміністрація</v>
          </cell>
        </row>
        <row r="94">
          <cell r="A94" t="str">
            <v>785</v>
          </cell>
          <cell r="B94" t="str">
            <v>Одеська обласна державна адміністрація</v>
          </cell>
        </row>
        <row r="95">
          <cell r="A95" t="str">
            <v>786</v>
          </cell>
          <cell r="B95" t="str">
            <v>Полтавська обласна державна адміністрація</v>
          </cell>
        </row>
        <row r="96">
          <cell r="A96" t="str">
            <v>787</v>
          </cell>
          <cell r="B96" t="str">
            <v>Рівненська обласна державна адміністрація</v>
          </cell>
        </row>
        <row r="97">
          <cell r="A97" t="str">
            <v>788</v>
          </cell>
          <cell r="B97" t="str">
            <v>Сумська обласна державна адміністрація</v>
          </cell>
        </row>
        <row r="98">
          <cell r="A98" t="str">
            <v>789</v>
          </cell>
          <cell r="B98" t="str">
            <v>Тернопільська обласна державна адміністрація</v>
          </cell>
        </row>
        <row r="99">
          <cell r="A99" t="str">
            <v>790</v>
          </cell>
          <cell r="B99" t="str">
            <v>Харківська обласна державна адміністрація</v>
          </cell>
        </row>
        <row r="100">
          <cell r="A100" t="str">
            <v>791</v>
          </cell>
          <cell r="B100" t="str">
            <v>Херсонська обласна державна адміністрація</v>
          </cell>
        </row>
        <row r="101">
          <cell r="A101" t="str">
            <v>792</v>
          </cell>
          <cell r="B101" t="str">
            <v>Хмельницька обласна державна адміністрація</v>
          </cell>
        </row>
        <row r="102">
          <cell r="A102" t="str">
            <v>793</v>
          </cell>
          <cell r="B102" t="str">
            <v>Черкаська обласна державна адміністрація</v>
          </cell>
        </row>
        <row r="103">
          <cell r="A103" t="str">
            <v>794</v>
          </cell>
          <cell r="B103" t="str">
            <v>Чернівецька обласна державна адміністрація</v>
          </cell>
        </row>
        <row r="104">
          <cell r="A104" t="str">
            <v>795</v>
          </cell>
          <cell r="B104" t="str">
            <v>Чернігівська обласна державна адміністрація</v>
          </cell>
        </row>
        <row r="105">
          <cell r="A105" t="str">
            <v>796</v>
          </cell>
          <cell r="B105" t="str">
            <v>Київська міська державна админістрація</v>
          </cell>
        </row>
        <row r="106">
          <cell r="A106" t="str">
            <v>797</v>
          </cell>
          <cell r="B106" t="str">
            <v>Севастопольська міська державна адміністрація</v>
          </cell>
        </row>
        <row r="107">
          <cell r="A107" t="str">
            <v>868</v>
          </cell>
          <cell r="B107" t="str">
            <v>Державна регуляторна служба України</v>
          </cell>
        </row>
        <row r="108">
          <cell r="A108" t="str">
            <v>-</v>
          </cell>
          <cell r="B108" t="str">
            <v>-</v>
          </cell>
        </row>
      </sheetData>
      <sheetData sheetId="298"/>
      <sheetData sheetId="299">
        <row r="1">
          <cell r="A1" t="str">
            <v>0100</v>
          </cell>
          <cell r="B1" t="str">
            <v>Державне управління</v>
          </cell>
        </row>
        <row r="2">
          <cell r="A2" t="str">
            <v>0110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0120</v>
          </cell>
          <cell r="B3"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4">
          <cell r="A4" t="str">
            <v>0130</v>
          </cell>
          <cell r="B4" t="str">
            <v>Організаційне, інформаційно-аналітичне та матеріально-технічне забезпечення діяльності Ради міністрів Автономної Республіки Крим</v>
          </cell>
        </row>
        <row r="5">
          <cell r="A5" t="str">
            <v>0140</v>
          </cell>
          <cell r="B5" t="str">
            <v>Керівництво і управління у відповідній сфері в Автономній Республіці Крим</v>
          </cell>
        </row>
        <row r="6">
          <cell r="A6" t="str">
            <v>0150</v>
          </cell>
          <cell r="B6"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7">
          <cell r="A7" t="str">
            <v>0160</v>
          </cell>
          <cell r="B7" t="str">
            <v>Керівництво і управління у відповідній сфері у містах (місті Києві), селищах, селах, об"єднаних територіальних громадах</v>
          </cell>
        </row>
        <row r="8">
          <cell r="A8" t="str">
            <v>0170</v>
          </cell>
          <cell r="B8" t="str">
            <v>Підвищення кваліфікації депутатів місцевих рад та посадових осіб місцевого самоврядування</v>
          </cell>
        </row>
        <row r="9">
          <cell r="A9" t="str">
            <v>0180</v>
          </cell>
          <cell r="B9" t="str">
            <v>Інша діяльність у сфері державного управління</v>
          </cell>
        </row>
        <row r="10">
          <cell r="A10" t="str">
            <v>0190</v>
          </cell>
          <cell r="B10" t="str">
            <v>Проведення місцевих виборів та референдумів, забезпечення діяльності виборчої комісії Автономної Республіки Крим</v>
          </cell>
        </row>
        <row r="11">
          <cell r="A11" t="str">
            <v>0191</v>
          </cell>
          <cell r="B11" t="str">
            <v>Проведення місцевих виборів</v>
          </cell>
        </row>
        <row r="12">
          <cell r="A12" t="str">
            <v>0192</v>
          </cell>
          <cell r="B12" t="str">
            <v>Проведення місцевих референдумів</v>
          </cell>
        </row>
        <row r="13">
          <cell r="A13" t="str">
            <v>0193</v>
          </cell>
          <cell r="B13" t="str">
            <v>Забезпечення діяльності виборчої комісії Автономної Республіки Крим</v>
          </cell>
        </row>
        <row r="14">
          <cell r="A14" t="str">
            <v>1000</v>
          </cell>
          <cell r="B14" t="str">
            <v>Освіта</v>
          </cell>
        </row>
        <row r="15">
          <cell r="A15" t="str">
            <v>1010</v>
          </cell>
          <cell r="B15" t="str">
            <v>Надання дошкільної освіти</v>
          </cell>
        </row>
        <row r="16">
          <cell r="A16" t="str">
            <v>1020</v>
          </cell>
          <cell r="B16" t="str">
            <v>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v>
          </cell>
        </row>
        <row r="17">
          <cell r="A17" t="str">
            <v>1030</v>
          </cell>
          <cell r="B17" t="str">
            <v>Надання загальної середньої освіти вечірніми (змінними) школами</v>
          </cell>
        </row>
        <row r="18">
          <cell r="A18" t="str">
            <v>1040</v>
          </cell>
          <cell r="B18" t="str">
            <v>Надання загальної середньої освіти загальноосвітніми школами-інтернатами, загальноосвітніми санаторними школами-інтернатами</v>
          </cell>
        </row>
        <row r="19">
          <cell r="A19" t="str">
            <v>1050</v>
          </cell>
          <cell r="B19" t="str">
            <v>Надання загальної середньої освіти загальноосвітніми школами-інтернатами для дітей-сиріт і дітей, позбавлених батьківського піклування</v>
          </cell>
        </row>
        <row r="20">
          <cell r="A20" t="str">
            <v>1060</v>
          </cell>
          <cell r="B20" t="str">
            <v>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v>
          </cell>
        </row>
        <row r="21">
          <cell r="A21" t="str">
            <v>1070</v>
          </cell>
          <cell r="B21"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22">
          <cell r="A22" t="str">
            <v>1080</v>
          </cell>
          <cell r="B22"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v>
          </cell>
        </row>
        <row r="23">
          <cell r="A23" t="str">
            <v>1090</v>
          </cell>
          <cell r="B23" t="str">
            <v>Надання позашкільної освіти позашкільними закладами освіти, заходи із позашкільної роботи з дітьми</v>
          </cell>
        </row>
        <row r="24">
          <cell r="A24" t="str">
            <v>1100</v>
          </cell>
          <cell r="B24" t="str">
            <v>Надання спеціальної освіти школами естетичного виховання (музичними, художніми, хореографічними, театральними, хоровими, мистецькими)</v>
          </cell>
        </row>
        <row r="25">
          <cell r="A25" t="str">
            <v>1110</v>
          </cell>
          <cell r="B25" t="str">
            <v>Підготовка кадрів професійно-технічними закладами та іншими закладами освіти</v>
          </cell>
        </row>
        <row r="26">
          <cell r="A26" t="str">
            <v>1120</v>
          </cell>
          <cell r="B26" t="str">
            <v>Підготовка кадрів вищими навчальними закладами І-ІІ рівнів акредитації (коледжами, технікумами, училищами)</v>
          </cell>
        </row>
        <row r="27">
          <cell r="A27" t="str">
            <v>1130</v>
          </cell>
          <cell r="B27" t="str">
            <v>Підготовка кадрів вищими навчальними закладами ІІІ-ІV рівнів акредитації (університетами, академіями, інститутами)</v>
          </cell>
        </row>
        <row r="28">
          <cell r="A28" t="str">
            <v>1140</v>
          </cell>
          <cell r="B28" t="str">
            <v>Підвищення кваліфікації, перепідготовка кадрів закладами післядипломної освіти</v>
          </cell>
        </row>
        <row r="29">
          <cell r="A29" t="str">
            <v>1150</v>
          </cell>
          <cell r="B29" t="str">
            <v>Методичне забезпечення діяльності навчальних закладів</v>
          </cell>
        </row>
        <row r="30">
          <cell r="A30" t="str">
            <v>1160</v>
          </cell>
          <cell r="B30" t="str">
            <v>Інші програми, заклади та заходи у сфері освіти</v>
          </cell>
        </row>
        <row r="31">
          <cell r="A31" t="str">
            <v>1161</v>
          </cell>
          <cell r="B31" t="str">
            <v>Забезпечення діяльності інших закладів у сфері освіти</v>
          </cell>
        </row>
        <row r="32">
          <cell r="A32" t="str">
            <v>1162</v>
          </cell>
          <cell r="B32" t="str">
            <v>Інші програми та заходи у сфері освіти</v>
          </cell>
        </row>
        <row r="33">
          <cell r="A33" t="str">
            <v>2000</v>
          </cell>
          <cell r="B33" t="str">
            <v>Охорона здоров?я</v>
          </cell>
        </row>
        <row r="34">
          <cell r="A34" t="str">
            <v>2010</v>
          </cell>
          <cell r="B34" t="str">
            <v>Багатопрофільна стаціонарна медична допомога населенню</v>
          </cell>
        </row>
        <row r="35">
          <cell r="A35" t="str">
            <v>2020</v>
          </cell>
          <cell r="B35" t="str">
            <v>Спеціалізована стаціонарна медична допомога населенню</v>
          </cell>
        </row>
        <row r="36">
          <cell r="A36" t="str">
            <v>2030</v>
          </cell>
          <cell r="B36" t="str">
            <v>Лікарсько-акушерська допомога вагітним, породіллям та новонародженим</v>
          </cell>
        </row>
        <row r="37">
          <cell r="A37" t="str">
            <v>2040</v>
          </cell>
          <cell r="B37" t="str">
            <v>Санаторно-курортна допомога населенню</v>
          </cell>
        </row>
        <row r="38">
          <cell r="A38" t="str">
            <v>2050</v>
          </cell>
          <cell r="B38" t="str">
            <v>Медико-соціальний захист дітей-сиріт і дітей, позбавлених батьківського піклування</v>
          </cell>
        </row>
        <row r="39">
          <cell r="A39" t="str">
            <v>2060</v>
          </cell>
          <cell r="B39" t="str">
            <v>Створення банків крові та її компонентів</v>
          </cell>
        </row>
        <row r="40">
          <cell r="A40" t="str">
            <v>2070</v>
          </cell>
          <cell r="B40" t="str">
            <v>Екстрена та швидка медична допомога населенню</v>
          </cell>
        </row>
        <row r="41">
          <cell r="A41" t="str">
            <v>2080</v>
          </cell>
          <cell r="B41" t="str">
            <v>Амбулаторно-поліклінічна допомога населенню, крім первинної медичної допомоги</v>
          </cell>
        </row>
        <row r="42">
          <cell r="A42" t="str">
            <v>2090</v>
          </cell>
          <cell r="B42" t="str">
            <v>Спеціалізована амбулаторно-поліклінічна допомога населенню</v>
          </cell>
        </row>
        <row r="43">
          <cell r="A43" t="str">
            <v>2100</v>
          </cell>
          <cell r="B43" t="str">
            <v>Стоматологічна допомога населенню</v>
          </cell>
        </row>
        <row r="44">
          <cell r="A44" t="str">
            <v>2110</v>
          </cell>
          <cell r="B44" t="str">
            <v>Первинна медична допомога населенню</v>
          </cell>
        </row>
        <row r="45">
          <cell r="A45" t="str">
            <v>2111</v>
          </cell>
          <cell r="B45" t="str">
            <v>Первинна медична допомога населенню, що надається центрами первинної медичної (медико-санітарної) допомоги</v>
          </cell>
        </row>
        <row r="46">
          <cell r="A46" t="str">
            <v>2112</v>
          </cell>
          <cell r="B46" t="str">
            <v>Первинна медична допомога населенню, що надається фельдшерськими, фельдшерсько-акушерськими пунктами</v>
          </cell>
        </row>
        <row r="47">
          <cell r="A47" t="str">
            <v>2113</v>
          </cell>
          <cell r="B47" t="str">
            <v>Первинна медична допомога населенню, що надається амбулаторно-поліклінічними закладами (відділеннями)</v>
          </cell>
        </row>
        <row r="48">
          <cell r="A48" t="str">
            <v>2120</v>
          </cell>
          <cell r="B48" t="str">
            <v>Інформаційно-методичне та просвітницьке забезпечення в галузі охорони здоров'я</v>
          </cell>
        </row>
        <row r="49">
          <cell r="A49" t="str">
            <v>2130</v>
          </cell>
          <cell r="B49" t="str">
            <v>Проведення належної медико-соціальної експертизи (МСЕК)</v>
          </cell>
        </row>
        <row r="50">
          <cell r="A50" t="str">
            <v>2140</v>
          </cell>
          <cell r="B50" t="str">
            <v>Програми і централізовані заходи у галузі охорони здоров?я</v>
          </cell>
        </row>
        <row r="51">
          <cell r="A51" t="str">
            <v>2141</v>
          </cell>
          <cell r="B51" t="str">
            <v>Програми і централізовані заходи з імунопрофілактики</v>
          </cell>
        </row>
        <row r="52">
          <cell r="A52" t="str">
            <v>2142</v>
          </cell>
          <cell r="B52" t="str">
            <v>Програми і централізовані заходи боротьби з туберкульозом</v>
          </cell>
        </row>
        <row r="53">
          <cell r="A53" t="str">
            <v>2143</v>
          </cell>
          <cell r="B53" t="str">
            <v>Програми і централізовані заходи профілактики ВІЛ-інфекції/СНІДу</v>
          </cell>
        </row>
        <row r="54">
          <cell r="A54" t="str">
            <v>2144</v>
          </cell>
          <cell r="B54" t="str">
            <v>Централізовані заходи з лікування хворих на цукровий та нецукровий діабет</v>
          </cell>
        </row>
        <row r="55">
          <cell r="A55" t="str">
            <v>2145</v>
          </cell>
          <cell r="B55" t="str">
            <v>Централізовані заходи з лікування онкологічних хворих</v>
          </cell>
        </row>
        <row r="56">
          <cell r="A56" t="str">
            <v>2146</v>
          </cell>
          <cell r="B56" t="str">
            <v>Відшкодування вартості лікарських засобів для лікування окремих захворювань</v>
          </cell>
        </row>
        <row r="57">
          <cell r="A57" t="str">
            <v>2150</v>
          </cell>
          <cell r="B57" t="str">
            <v>Інші програми, заклади та заходи у сфері охорони здоров?я</v>
          </cell>
        </row>
        <row r="58">
          <cell r="A58" t="str">
            <v>2151</v>
          </cell>
          <cell r="B58" t="str">
            <v>Забезпечення діяльності інших закладів у сфері охорони здоров?я</v>
          </cell>
        </row>
        <row r="59">
          <cell r="A59" t="str">
            <v>2152</v>
          </cell>
          <cell r="B59" t="str">
            <v>Інші програми та заходи у сфері охорони здоров?я</v>
          </cell>
        </row>
        <row r="60">
          <cell r="A60" t="str">
            <v>3000</v>
          </cell>
          <cell r="B60" t="str">
            <v>Соціальний захист та соціальне забезпечення</v>
          </cell>
        </row>
        <row r="61">
          <cell r="A61" t="str">
            <v>3010</v>
          </cell>
          <cell r="B61"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62">
          <cell r="A62" t="str">
            <v>3011</v>
          </cell>
          <cell r="B62" t="str">
            <v>Надання пільг на оплату житлово-комунальних послуг окремим категоріям громадян відповідно до законодавства</v>
          </cell>
        </row>
        <row r="63">
          <cell r="A63" t="str">
            <v>3012</v>
          </cell>
          <cell r="B63" t="str">
            <v>Надання субсидій населенню для відшкодування витрат на оплату житлово-комунальних послуг</v>
          </cell>
        </row>
        <row r="64">
          <cell r="A64" t="str">
            <v>3020</v>
          </cell>
          <cell r="B64" t="str">
            <v>Надання пільг та субсидій населенню на придбання твердого та рідкого пічного побутового палива і скрапленого газу</v>
          </cell>
        </row>
        <row r="65">
          <cell r="A65" t="str">
            <v>3021</v>
          </cell>
          <cell r="B65" t="str">
            <v>Надання пільг на придбання твердого та рідкого пічного побутового палива і скрапленого газу окремим категоріям громадян відповідно до законодавства</v>
          </cell>
        </row>
        <row r="66">
          <cell r="A66" t="str">
            <v>3022</v>
          </cell>
          <cell r="B66" t="str">
            <v>Надання субсидій населенню для відшкодування витрат на придбання твердого та рідкого пічного побутового палива і скрапленого газу</v>
          </cell>
        </row>
        <row r="67">
          <cell r="A67" t="str">
            <v>3023</v>
          </cell>
          <cell r="B67" t="str">
            <v>Забезпечення побутовим вугіллям окремих категорій громадян</v>
          </cell>
        </row>
        <row r="68">
          <cell r="A68" t="str">
            <v>3030</v>
          </cell>
          <cell r="B68" t="str">
            <v>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v>
          </cell>
        </row>
        <row r="69">
          <cell r="A69" t="str">
            <v>3031</v>
          </cell>
          <cell r="B69" t="str">
            <v>Надання інших пільг окремим категоріям громадян відповідно до законодавства</v>
          </cell>
        </row>
        <row r="70">
          <cell r="A70" t="str">
            <v>3032</v>
          </cell>
          <cell r="B70" t="str">
            <v>Надання пільг окремим категоріям громадян з оплати послуг зв'язку</v>
          </cell>
        </row>
        <row r="71">
          <cell r="A71" t="str">
            <v>3033</v>
          </cell>
          <cell r="B71" t="str">
            <v>Компенсаційні виплати на пільговий проїзд автомобільним транспортом окремим категоріям громадян</v>
          </cell>
        </row>
        <row r="72">
          <cell r="A72" t="str">
            <v>3034</v>
          </cell>
          <cell r="B72" t="str">
            <v>Компенсаційні виплати за пільговий проїзд окремих категорій громадян на водному транспорті</v>
          </cell>
        </row>
        <row r="73">
          <cell r="A73" t="str">
            <v>3035</v>
          </cell>
          <cell r="B73" t="str">
            <v>Компенсаційні виплати за пільговий проїзд окремих категорій громадян на залізничному транспорті</v>
          </cell>
        </row>
        <row r="74">
          <cell r="A74" t="str">
            <v>3036</v>
          </cell>
          <cell r="B74" t="str">
            <v>Компенсаційні виплати на пільговий проїзд електротранспортом окремим категоріям громадян</v>
          </cell>
        </row>
        <row r="75">
          <cell r="A75" t="str">
            <v>3040</v>
          </cell>
          <cell r="B75" t="str">
            <v>Надання допомоги сім'ям з дітьми, малозабезпеченим сім?ям, тимчасової допомоги дітям</v>
          </cell>
        </row>
        <row r="76">
          <cell r="A76" t="str">
            <v>3041</v>
          </cell>
          <cell r="B76" t="str">
            <v>Надання допомоги у зв'язку з вагітністю і пологами</v>
          </cell>
        </row>
        <row r="77">
          <cell r="A77" t="str">
            <v>3042</v>
          </cell>
          <cell r="B77" t="str">
            <v>Надання допомоги при усиновленні дитини</v>
          </cell>
        </row>
        <row r="78">
          <cell r="A78" t="str">
            <v>3043</v>
          </cell>
          <cell r="B78" t="str">
            <v>Надання допомоги при народженні дитини</v>
          </cell>
        </row>
        <row r="79">
          <cell r="A79" t="str">
            <v>3044</v>
          </cell>
          <cell r="B79" t="str">
            <v>Надання допомоги на дітей, над якими встановлено опіку чи піклування</v>
          </cell>
        </row>
        <row r="80">
          <cell r="A80" t="str">
            <v>3045</v>
          </cell>
          <cell r="B80" t="str">
            <v>Надання допомоги на дітей одиноким матерям</v>
          </cell>
        </row>
        <row r="81">
          <cell r="A81" t="str">
            <v>3046</v>
          </cell>
          <cell r="B81" t="str">
            <v>Надання тимчасової державної допомоги дітям</v>
          </cell>
        </row>
        <row r="82">
          <cell r="A82" t="str">
            <v>3047</v>
          </cell>
          <cell r="B82" t="str">
            <v>Надання державної соціальної допомоги малозабезпеченим сім?ям</v>
          </cell>
        </row>
        <row r="83">
          <cell r="A83" t="str">
            <v>3050</v>
          </cell>
          <cell r="B83" t="str">
            <v>Пільгове медичне обслуговування осіб, які постраждали внаслідок Чорнобильської катастрофи</v>
          </cell>
        </row>
        <row r="84">
          <cell r="A84" t="str">
            <v>3060</v>
          </cell>
          <cell r="B84" t="str">
            <v>Оздоровлення громадян, які постраждали внаслідок Чорнобильської катастрофи</v>
          </cell>
        </row>
        <row r="85">
          <cell r="A85" t="str">
            <v>3070</v>
          </cell>
          <cell r="B85" t="str">
            <v>Виплата компенсації реабілітованим</v>
          </cell>
        </row>
        <row r="86">
          <cell r="A86" t="str">
            <v>3080</v>
          </cell>
          <cell r="B86" t="str">
            <v>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v>
          </cell>
        </row>
        <row r="87">
          <cell r="A87" t="str">
            <v>3081</v>
          </cell>
          <cell r="B87" t="str">
            <v>Надання державної соціальної допомоги особам з інвалідністю з дитинства та дітям з інвалідністю</v>
          </cell>
        </row>
        <row r="88">
          <cell r="A88" t="str">
            <v>3082</v>
          </cell>
          <cell r="B88" t="str">
            <v>Надання державної соціальної допомоги особам,  які не  мають права на пенсію, та особам з інвалідністю, державної соціальної допомоги на догляд</v>
          </cell>
        </row>
        <row r="89">
          <cell r="A89" t="str">
            <v>3083</v>
          </cell>
          <cell r="B89" t="str">
            <v>Надання допомоги по догляду за особами з інвалідністю І чи ІІ групи внаслідок психічного розладу</v>
          </cell>
        </row>
        <row r="90">
          <cell r="A90" t="str">
            <v>3084</v>
          </cell>
          <cell r="B90" t="str">
            <v>Надання тимчасової державної соціальної допомоги непрацюючій особі, яка досягла загального пенсійного віку, але не набула права на пенсійну виплату</v>
          </cell>
        </row>
        <row r="91">
          <cell r="A91" t="str">
            <v>3085</v>
          </cell>
          <cell r="B91" t="str">
            <v>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v>
          </cell>
        </row>
        <row r="92">
          <cell r="A92" t="str">
            <v>3090</v>
          </cell>
          <cell r="B92" t="str">
            <v>Видатки на поховання учасників бойових дій та осіб з інвалідністю внаслідок війни</v>
          </cell>
        </row>
        <row r="93">
          <cell r="A93" t="str">
            <v>3100</v>
          </cell>
          <cell r="B93" t="str">
            <v>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v>
          </cell>
        </row>
        <row r="94">
          <cell r="A94" t="str">
            <v>3101</v>
          </cell>
          <cell r="B94" t="str">
            <v>Забезпечення соціальними послугами стаціонарного догляду з наданням місця для проживання дітей з вадами фізичного та розумового розвитку</v>
          </cell>
        </row>
        <row r="95">
          <cell r="A95" t="str">
            <v>3102</v>
          </cell>
          <cell r="B95" t="str">
            <v>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v>
          </cell>
        </row>
        <row r="96">
          <cell r="A96" t="str">
            <v>3103</v>
          </cell>
          <cell r="B96" t="str">
            <v>Навчання та трудове влаштування осіб з інвалідністю</v>
          </cell>
        </row>
        <row r="97">
          <cell r="A97" t="str">
            <v>3104</v>
          </cell>
          <cell r="B97"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98">
          <cell r="A98" t="str">
            <v>3105</v>
          </cell>
          <cell r="B98" t="str">
            <v>Надання реабілітаційних послуг особам з інвалідністю та дітям з інвалідністю</v>
          </cell>
        </row>
        <row r="99">
          <cell r="A99" t="str">
            <v>3110</v>
          </cell>
          <cell r="B99" t="str">
            <v>Заклади і заходи з питань дітей та їх соціального захисту</v>
          </cell>
        </row>
        <row r="100">
          <cell r="A100" t="str">
            <v>3111</v>
          </cell>
          <cell r="B100" t="str">
            <v>Утримання закладів, що надають соціальні послуги дітям, які опинились у складних життєвих обставинах</v>
          </cell>
        </row>
        <row r="101">
          <cell r="A101" t="str">
            <v>3112</v>
          </cell>
          <cell r="B101" t="str">
            <v>Заходи державної політики з питань дітей та їх соціального захисту</v>
          </cell>
        </row>
        <row r="102">
          <cell r="A102" t="str">
            <v>3120</v>
          </cell>
          <cell r="B102" t="str">
            <v>Здійснення соціальної роботи з вразливими категоріями населення</v>
          </cell>
        </row>
        <row r="103">
          <cell r="A103" t="str">
            <v>3121</v>
          </cell>
          <cell r="B103" t="str">
            <v>Утримання та забезпечення діяльності центрів соціальних служб для сім?ї, дітей та молоді</v>
          </cell>
        </row>
        <row r="104">
          <cell r="A104" t="str">
            <v>3122</v>
          </cell>
          <cell r="B104" t="str">
            <v>Заходи державної політики із забезпечення рівних прав та можливостей жінок та чоловіків</v>
          </cell>
        </row>
        <row r="105">
          <cell r="A105" t="str">
            <v>3123</v>
          </cell>
          <cell r="B105" t="str">
            <v>Заходи державної політики з питань сім'ї</v>
          </cell>
        </row>
        <row r="106">
          <cell r="A106" t="str">
            <v>3130</v>
          </cell>
          <cell r="B106" t="str">
            <v>Реалізація державної політики у молодіжній сфері</v>
          </cell>
        </row>
        <row r="107">
          <cell r="A107" t="str">
            <v>3131</v>
          </cell>
          <cell r="B107" t="str">
            <v>Здійснення заходів та реалізація проектів на виконання Державної цільової соціальної програми ?Молодь України?</v>
          </cell>
        </row>
        <row r="108">
          <cell r="A108" t="str">
            <v>3132</v>
          </cell>
          <cell r="B108" t="str">
            <v>Утримання клубів для підлітків за місцем проживання</v>
          </cell>
        </row>
        <row r="109">
          <cell r="A109" t="str">
            <v>3133</v>
          </cell>
          <cell r="B109" t="str">
            <v>Інші заходи та заклади молодіжної політики</v>
          </cell>
        </row>
        <row r="110">
          <cell r="A110" t="str">
            <v>3140</v>
          </cell>
          <cell r="B110"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1">
          <cell r="A111" t="str">
            <v>3150</v>
          </cell>
          <cell r="B111" t="str">
            <v>Розселення та облаштування депортованих кримських татар та осіб інших національностей, депортованих з України</v>
          </cell>
        </row>
        <row r="112">
          <cell r="A112" t="str">
            <v>3160</v>
          </cell>
          <cell r="B112" t="str">
            <v>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v>
          </cell>
        </row>
        <row r="113">
          <cell r="A113" t="str">
            <v>3170</v>
          </cell>
          <cell r="B113" t="str">
            <v>Забезпечення реалізації окремих програм для осіб з інвалідністю</v>
          </cell>
        </row>
        <row r="114">
          <cell r="A114" t="str">
            <v>3171</v>
          </cell>
          <cell r="B114" t="str">
            <v>Компенсаційні виплати особам з інвалідністю на бензин, ремонт, технічне обслуговування автомобілів, мотоколясок і на транспортне обслуговування</v>
          </cell>
        </row>
        <row r="115">
          <cell r="A115" t="str">
            <v>3172</v>
          </cell>
          <cell r="B115" t="str">
            <v>Встановлення телефонів особам з інвалідністю І і ІІ груп</v>
          </cell>
        </row>
        <row r="116">
          <cell r="A116" t="str">
            <v>3180</v>
          </cell>
          <cell r="B116"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v>
          </cell>
        </row>
        <row r="117">
          <cell r="A117" t="str">
            <v>3190</v>
          </cell>
          <cell r="B117" t="str">
            <v>Соціальний захист ветеранів війни та праці</v>
          </cell>
        </row>
        <row r="118">
          <cell r="A118" t="str">
            <v>3191</v>
          </cell>
          <cell r="B118" t="str">
            <v>Інші видатки на соціальний захист ветеранів війни та праці</v>
          </cell>
        </row>
        <row r="119">
          <cell r="A119" t="str">
            <v>3192</v>
          </cell>
          <cell r="B119" t="str">
            <v>Надання фінансової підтримки громадським організаціям ветеранів і осіб з інвалідністю, діяльність яких має соціальну спрямованість</v>
          </cell>
        </row>
        <row r="120">
          <cell r="A120" t="str">
            <v>3200</v>
          </cell>
          <cell r="B120" t="str">
            <v>Забезпечення обробки інформації з нарахування та виплати допомог і компенсацій</v>
          </cell>
        </row>
        <row r="121">
          <cell r="A121" t="str">
            <v>3210</v>
          </cell>
          <cell r="B121" t="str">
            <v>Організація та проведення громадських робіт</v>
          </cell>
        </row>
        <row r="122">
          <cell r="A122" t="str">
            <v>3220</v>
          </cell>
          <cell r="B122" t="str">
            <v>Грошова компенсація за належні для отримання жилі приміщення для окремих категорій населення відповідно до законодавства</v>
          </cell>
        </row>
        <row r="123">
          <cell r="A123" t="str">
            <v>3221</v>
          </cell>
          <cell r="B123" t="str">
            <v>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v>
          </cell>
        </row>
        <row r="124">
          <cell r="A124" t="str">
            <v>3222</v>
          </cell>
          <cell r="B124" t="str">
            <v>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v>
          </cell>
        </row>
        <row r="125">
          <cell r="A125" t="str">
            <v>3223</v>
          </cell>
          <cell r="B125" t="str">
            <v>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v>
          </cell>
        </row>
        <row r="126">
          <cell r="A126" t="str">
            <v>3230</v>
          </cell>
          <cell r="B126" t="str">
            <v>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v>
          </cell>
        </row>
        <row r="127">
          <cell r="A127" t="str">
            <v>3240</v>
          </cell>
          <cell r="B127" t="str">
            <v>Інші заклади та заходи</v>
          </cell>
        </row>
        <row r="128">
          <cell r="A128" t="str">
            <v>3241</v>
          </cell>
          <cell r="B128" t="str">
            <v>Забезпечення діяльності інших закладів у сфері соціального захисту і соціального забезпечення</v>
          </cell>
        </row>
        <row r="129">
          <cell r="A129" t="str">
            <v>3242</v>
          </cell>
          <cell r="B129" t="str">
            <v>Інші заходи у сфері соціального захисту і соціального забезпечення</v>
          </cell>
        </row>
        <row r="130">
          <cell r="A130" t="str">
            <v>4000</v>
          </cell>
          <cell r="B130" t="str">
            <v>Культура і мистецтво</v>
          </cell>
        </row>
        <row r="131">
          <cell r="A131" t="str">
            <v>4010</v>
          </cell>
          <cell r="B131" t="str">
            <v>Фінансова підтримка театрів</v>
          </cell>
        </row>
        <row r="132">
          <cell r="A132" t="str">
            <v>4020</v>
          </cell>
          <cell r="B132" t="str">
            <v>Фінансова підтримка філармоній, художніх і музичних колективів, ансамблів, концертних та циркових організацій</v>
          </cell>
        </row>
        <row r="133">
          <cell r="A133" t="str">
            <v>4030</v>
          </cell>
          <cell r="B133" t="str">
            <v>Забезпечення діяльності бібліотек</v>
          </cell>
        </row>
        <row r="134">
          <cell r="A134" t="str">
            <v>4040</v>
          </cell>
          <cell r="B134" t="str">
            <v>Забезпечення діяльності музеїв і виставок</v>
          </cell>
        </row>
        <row r="135">
          <cell r="A135" t="str">
            <v>4050</v>
          </cell>
          <cell r="B135" t="str">
            <v>Забезпечення діяльності заповідників</v>
          </cell>
        </row>
        <row r="136">
          <cell r="A136" t="str">
            <v>4060</v>
          </cell>
          <cell r="B136" t="str">
            <v>Забезпечення діяльності палаців і будинків культури, клубів, центрів дозвілля та інших клубних закладів</v>
          </cell>
        </row>
        <row r="137">
          <cell r="A137" t="str">
            <v>4070</v>
          </cell>
          <cell r="B137" t="str">
            <v>Фінансова підтримка кінематографії</v>
          </cell>
        </row>
        <row r="138">
          <cell r="A138" t="str">
            <v>4080</v>
          </cell>
          <cell r="B138" t="str">
            <v>Інші заклади та заходи в галузі культури і мистецтва</v>
          </cell>
        </row>
        <row r="139">
          <cell r="A139" t="str">
            <v>4081</v>
          </cell>
          <cell r="B139" t="str">
            <v>Забезпечення діяльності інших закладів в галузі культури і мистецтва</v>
          </cell>
        </row>
        <row r="140">
          <cell r="A140" t="str">
            <v>4082</v>
          </cell>
          <cell r="B140" t="str">
            <v>Інші заходи в галузі культури і мистецтва</v>
          </cell>
        </row>
        <row r="141">
          <cell r="A141" t="str">
            <v>5000</v>
          </cell>
          <cell r="B141" t="str">
            <v>Фізична культура і спорт</v>
          </cell>
        </row>
        <row r="142">
          <cell r="A142" t="str">
            <v>5010</v>
          </cell>
          <cell r="B142" t="str">
            <v>Проведення спортивної роботи в регіоні</v>
          </cell>
        </row>
        <row r="143">
          <cell r="A143" t="str">
            <v>5011</v>
          </cell>
          <cell r="B143" t="str">
            <v>Проведення навчально-тренувальних зборів і змагань з олімпійських видів спорту</v>
          </cell>
        </row>
        <row r="144">
          <cell r="A144" t="str">
            <v>5012</v>
          </cell>
          <cell r="B144" t="str">
            <v>Проведення навчально-тренувальних зборів і змагань з неолімпійських видів спорту</v>
          </cell>
        </row>
        <row r="145">
          <cell r="A145" t="str">
            <v>5020</v>
          </cell>
          <cell r="B145" t="str">
            <v>Здійснення фізкультурно-спортивної та реабілітаційної роботи серед осіб з інвалідністю</v>
          </cell>
        </row>
        <row r="146">
          <cell r="A146" t="str">
            <v>5021</v>
          </cell>
          <cell r="B146" t="str">
            <v>Утримання центрів фізичної культури і спорту осіб з інвалідністю і реабілітаційних шкіл</v>
          </cell>
        </row>
        <row r="147">
          <cell r="A147" t="str">
            <v>5022</v>
          </cell>
          <cell r="B147" t="str">
            <v>Проведення навчально-тренувальних зборів і змагань та заходів зі спорту осіб з інвалідністю</v>
          </cell>
        </row>
        <row r="148">
          <cell r="A148" t="str">
            <v>5030</v>
          </cell>
          <cell r="B148" t="str">
            <v>Розвиток дитячо-юнацького та резервного спорту</v>
          </cell>
        </row>
        <row r="149">
          <cell r="A149" t="str">
            <v>5031</v>
          </cell>
          <cell r="B149" t="str">
            <v>Утримання та навчально-тренувальна робота комунальних дитячо-юнацьких спортивних шкіл</v>
          </cell>
        </row>
        <row r="150">
          <cell r="A150" t="str">
            <v>5032</v>
          </cell>
          <cell r="B150" t="str">
            <v>Фінансова підтримка дитячо-юнацьких спортивних шкіл фізкультурно-спортивних товариств</v>
          </cell>
        </row>
        <row r="151">
          <cell r="A151" t="str">
            <v>5033</v>
          </cell>
          <cell r="B151" t="str">
            <v>Забезпечення підготовки спортсменів школами вищої спортивної майстерності</v>
          </cell>
        </row>
        <row r="152">
          <cell r="A152" t="str">
            <v>5040</v>
          </cell>
          <cell r="B152" t="str">
            <v>Підтримка і розвиток спортивної інфраструктури</v>
          </cell>
        </row>
        <row r="153">
          <cell r="A153" t="str">
            <v>5041</v>
          </cell>
          <cell r="B153" t="str">
            <v>Утримання та фінансова підтримка спортивних споруд</v>
          </cell>
        </row>
        <row r="154">
          <cell r="A154" t="str">
            <v>5042</v>
          </cell>
          <cell r="B154" t="str">
            <v>Фінансова підтримка спортивних споруд, які належать громадським організаціям фізкультурно-спортивної спрямованості</v>
          </cell>
        </row>
        <row r="155">
          <cell r="A155" t="str">
            <v>5043</v>
          </cell>
          <cell r="B155" t="str">
            <v>Розвиток палаців спорту</v>
          </cell>
        </row>
        <row r="156">
          <cell r="A156" t="str">
            <v>5044</v>
          </cell>
          <cell r="B156" t="str">
            <v>Створення сучасного біатлонного комплексу</v>
          </cell>
        </row>
        <row r="157">
          <cell r="A157" t="str">
            <v>5050</v>
          </cell>
          <cell r="B157" t="str">
            <v>Підтримка фізкультурно-спортивного руху</v>
          </cell>
        </row>
        <row r="158">
          <cell r="A158" t="str">
            <v>5051</v>
          </cell>
          <cell r="B158"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59">
          <cell r="A159" t="str">
            <v>5052</v>
          </cell>
          <cell r="B159"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60">
          <cell r="A160" t="str">
            <v>5053</v>
          </cell>
          <cell r="B160" t="str">
            <v>Фінансова підтримка на утримання місцевих осередків (рад) всеукраїнських організацій фізкультурно-спортивної спрямованості</v>
          </cell>
        </row>
        <row r="161">
          <cell r="A161" t="str">
            <v>5060</v>
          </cell>
          <cell r="B161" t="str">
            <v>Інші заходи з розвитку фізичної культури та спорту</v>
          </cell>
        </row>
        <row r="162">
          <cell r="A162" t="str">
            <v>5061</v>
          </cell>
          <cell r="B162"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63">
          <cell r="A163" t="str">
            <v>5062</v>
          </cell>
          <cell r="B163" t="str">
            <v>Підтримка спорту вищих досягнень та організацій, які здійснюють фізкультурно-спортивну діяльність в регіоні</v>
          </cell>
        </row>
        <row r="164">
          <cell r="A164" t="str">
            <v>5063</v>
          </cell>
          <cell r="B164" t="str">
            <v>Забезпечення діяльності централізованої бухгалтерії</v>
          </cell>
        </row>
        <row r="165">
          <cell r="A165" t="str">
            <v>6000</v>
          </cell>
          <cell r="B165" t="str">
            <v>Житлово-комунальне господарство</v>
          </cell>
        </row>
        <row r="166">
          <cell r="A166" t="str">
            <v>6010</v>
          </cell>
          <cell r="B166" t="str">
            <v>Утримання та ефективна експлуатація об?єктів житлово-комунального господарства</v>
          </cell>
        </row>
        <row r="167">
          <cell r="A167" t="str">
            <v>6011</v>
          </cell>
          <cell r="B167" t="str">
            <v>Експлуатація та технічне обслуговування житлового фонду</v>
          </cell>
        </row>
        <row r="168">
          <cell r="A168" t="str">
            <v>6012</v>
          </cell>
          <cell r="B168" t="str">
            <v>Забезпечення д?яльност? з виробництва, транспортування, постачання теплової енерг?ї</v>
          </cell>
        </row>
        <row r="169">
          <cell r="A169" t="str">
            <v>6013</v>
          </cell>
          <cell r="B169" t="str">
            <v>Забезпечення діяльності водопровідно-каналізаційного господарства</v>
          </cell>
        </row>
        <row r="170">
          <cell r="A170" t="str">
            <v>6014</v>
          </cell>
          <cell r="B170" t="str">
            <v>Забезпечення збору та вивезення сміття і відходів</v>
          </cell>
        </row>
        <row r="171">
          <cell r="A171" t="str">
            <v>6015</v>
          </cell>
          <cell r="B171" t="str">
            <v>Забезпечення надійної та безперебійної експлуатації ліфтів</v>
          </cell>
        </row>
        <row r="172">
          <cell r="A172" t="str">
            <v>6016</v>
          </cell>
          <cell r="B172" t="str">
            <v>Впровадження засобів обліку витрат та регулювання споживання води та теплової енергії</v>
          </cell>
        </row>
        <row r="173">
          <cell r="A173" t="str">
            <v>6017</v>
          </cell>
          <cell r="B173" t="str">
            <v>Інша діяльність, пов?язана з експлуатацією об?єктів житлово-комунального господарства</v>
          </cell>
        </row>
        <row r="174">
          <cell r="A174" t="str">
            <v>6020</v>
          </cell>
          <cell r="B174" t="str">
            <v>Забезпечення функціонування підприємств, установ та організацій, що виробляють, виконують та/або надають житлово-комунальні послуги</v>
          </cell>
        </row>
        <row r="175">
          <cell r="A175" t="str">
            <v>6030</v>
          </cell>
          <cell r="B175" t="str">
            <v>Організація благоустрою населених пунктів</v>
          </cell>
        </row>
        <row r="176">
          <cell r="A176" t="str">
            <v>6040</v>
          </cell>
          <cell r="B176" t="str">
            <v>Заходи, пов?язані з поліпшенням питної води</v>
          </cell>
        </row>
        <row r="177">
          <cell r="A177" t="str">
            <v>6050</v>
          </cell>
          <cell r="B177"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178">
          <cell r="A178" t="str">
            <v>6060</v>
          </cell>
          <cell r="B178" t="str">
            <v>Утримання об'єктів соціальної сфери підприємств, що передаються до комунальної власності</v>
          </cell>
        </row>
        <row r="179">
          <cell r="A179" t="str">
            <v>6070</v>
          </cell>
          <cell r="B179" t="str">
            <v>Регулювання цін/тарифів на житлово-комунальні послуги</v>
          </cell>
        </row>
        <row r="180">
          <cell r="A180" t="str">
            <v>6071</v>
          </cell>
          <cell r="B18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v>
          </cell>
        </row>
        <row r="181">
          <cell r="A181" t="str">
            <v>6072</v>
          </cell>
          <cell r="B181"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v>
          </cell>
        </row>
        <row r="182">
          <cell r="A182" t="str">
            <v>6080</v>
          </cell>
          <cell r="B182" t="str">
            <v>Реалізація державних та місцевих житлових програм</v>
          </cell>
        </row>
        <row r="183">
          <cell r="A183" t="str">
            <v>6081</v>
          </cell>
          <cell r="B183" t="str">
            <v>Будівництво житла для окремих категорій населення відповідно до законодавства</v>
          </cell>
        </row>
        <row r="184">
          <cell r="A184" t="str">
            <v>6082</v>
          </cell>
          <cell r="B184" t="str">
            <v>Придбання житла для окремих категорій населення відповідно до законодавства</v>
          </cell>
        </row>
        <row r="185">
          <cell r="A185" t="str">
            <v>6083</v>
          </cell>
          <cell r="B185" t="str">
            <v>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v>
          </cell>
        </row>
        <row r="186">
          <cell r="A186" t="str">
            <v>6084</v>
          </cell>
          <cell r="B186" t="str">
            <v>Витрати, пов?язані з наданням та обслуговуванням пільгових довгострокових кредитів, наданих громадянам на будівництво/реконструкцію/придбання житла</v>
          </cell>
        </row>
        <row r="187">
          <cell r="A187" t="str">
            <v>6085</v>
          </cell>
          <cell r="B187" t="str">
            <v>Здешевлення вартості іпотечних кредитів для забезпечення доступним житлом громадян, які потребують поліпшення житлових умов</v>
          </cell>
        </row>
        <row r="188">
          <cell r="A188" t="str">
            <v>6086</v>
          </cell>
          <cell r="B188" t="str">
            <v>Інша діяльність щодо забезпечення житлом громадян</v>
          </cell>
        </row>
        <row r="189">
          <cell r="A189" t="str">
            <v>6090</v>
          </cell>
          <cell r="B189" t="str">
            <v>Інша діяльність у сфері житлово-комунального господарства</v>
          </cell>
        </row>
        <row r="190">
          <cell r="A190" t="str">
            <v>7000</v>
          </cell>
          <cell r="B190" t="str">
            <v>Економічна діяльність</v>
          </cell>
        </row>
        <row r="191">
          <cell r="A191" t="str">
            <v>7100</v>
          </cell>
          <cell r="B191" t="str">
            <v>Сільське, лісове, рибне господарство та мисливство</v>
          </cell>
        </row>
        <row r="192">
          <cell r="A192" t="str">
            <v>7110</v>
          </cell>
          <cell r="B192" t="str">
            <v>Реалізація програм в галузі сільського господарства</v>
          </cell>
        </row>
        <row r="193">
          <cell r="A193" t="str">
            <v>7120</v>
          </cell>
          <cell r="B193" t="str">
            <v>Забезпечення діяльності ветеринарних лікарень та ветеринарних лабораторій</v>
          </cell>
        </row>
        <row r="194">
          <cell r="A194" t="str">
            <v>7130</v>
          </cell>
          <cell r="B194" t="str">
            <v>Здійснення  заходів із землеустрою</v>
          </cell>
        </row>
        <row r="195">
          <cell r="A195" t="str">
            <v>7140</v>
          </cell>
          <cell r="B195" t="str">
            <v>Інші заходи у сфері сільського господарства</v>
          </cell>
        </row>
        <row r="196">
          <cell r="A196" t="str">
            <v>7150</v>
          </cell>
          <cell r="B196" t="str">
            <v>Реалізація програм у галузі лісового господарства і мисливства</v>
          </cell>
        </row>
        <row r="197">
          <cell r="A197" t="str">
            <v>7160</v>
          </cell>
          <cell r="B197" t="str">
            <v>Реалізація програм в галузі рибного господарства</v>
          </cell>
        </row>
        <row r="198">
          <cell r="A198" t="str">
            <v>7200</v>
          </cell>
          <cell r="B198" t="str">
            <v>Газове господарство</v>
          </cell>
        </row>
        <row r="199">
          <cell r="A199" t="str">
            <v>7210</v>
          </cell>
          <cell r="B199" t="str">
            <v>Організація експлуатації  газового господарства</v>
          </cell>
        </row>
        <row r="200">
          <cell r="A200" t="str">
            <v>7220</v>
          </cell>
          <cell r="B200" t="str">
            <v>Газифікація населених пунктів</v>
          </cell>
        </row>
        <row r="201">
          <cell r="A201" t="str">
            <v>7300</v>
          </cell>
          <cell r="B201" t="str">
            <v>Будівництво та регіональний розвиток</v>
          </cell>
        </row>
        <row r="202">
          <cell r="A202" t="str">
            <v>7310</v>
          </cell>
          <cell r="B202" t="str">
            <v>Будівництво об'єктів житлово-комунального господарства</v>
          </cell>
        </row>
        <row r="203">
          <cell r="A203" t="str">
            <v>7320</v>
          </cell>
          <cell r="B203" t="str">
            <v>Будівництво об'єктів соціально-культурного призначення</v>
          </cell>
        </row>
        <row r="204">
          <cell r="A204" t="str">
            <v>7321</v>
          </cell>
          <cell r="B204" t="str">
            <v>Будівництво освітніх установ та закладів</v>
          </cell>
        </row>
        <row r="205">
          <cell r="A205" t="str">
            <v>7322</v>
          </cell>
          <cell r="B205" t="str">
            <v>Будівництво медичних установ та закладів</v>
          </cell>
        </row>
        <row r="206">
          <cell r="A206" t="str">
            <v>7323</v>
          </cell>
          <cell r="B206" t="str">
            <v>Будівництво установ та закладів соціальної сфери</v>
          </cell>
        </row>
        <row r="207">
          <cell r="A207" t="str">
            <v>7324</v>
          </cell>
          <cell r="B207" t="str">
            <v>Будівництво установ та закладів культури</v>
          </cell>
        </row>
        <row r="208">
          <cell r="A208" t="str">
            <v>7325</v>
          </cell>
          <cell r="B208" t="str">
            <v>Будівництво споруд, установ та закладів фізичної культури і спорту</v>
          </cell>
        </row>
        <row r="209">
          <cell r="A209" t="str">
            <v>7330</v>
          </cell>
          <cell r="B209" t="str">
            <v>Будівництво інших об'єктів соціальної та виробничої інфраструктури комунальної власності</v>
          </cell>
        </row>
        <row r="210">
          <cell r="A210" t="str">
            <v>7340</v>
          </cell>
          <cell r="B210" t="str">
            <v>Проектування, реставрація та охорона пам'яток архітектури</v>
          </cell>
        </row>
        <row r="211">
          <cell r="A211" t="str">
            <v>7350</v>
          </cell>
          <cell r="B211" t="str">
            <v>Розроблення схем планування та забудови територій (містобудівної документації)</v>
          </cell>
        </row>
        <row r="212">
          <cell r="A212" t="str">
            <v>7360</v>
          </cell>
          <cell r="B212" t="str">
            <v>Виконання інвестиційних проектів</v>
          </cell>
        </row>
        <row r="213">
          <cell r="A213" t="str">
            <v>7361</v>
          </cell>
          <cell r="B213" t="str">
            <v>Співфінансування інвестиційних проектів, що реалізуються за рахунок коштів державного фонду регіонального розвитку</v>
          </cell>
        </row>
        <row r="214">
          <cell r="A214" t="str">
            <v>7362</v>
          </cell>
          <cell r="B214" t="str">
            <v>Виконання інвестиційних проектів в рамках формування інфраструктури об'єднаних територіальних громад</v>
          </cell>
        </row>
        <row r="215">
          <cell r="A215" t="str">
            <v>7363</v>
          </cell>
          <cell r="B215" t="str">
            <v>Виконання інвестиційних проектів в рамках здійснення заходів щодо соціально-економічного розвитку окремих територій</v>
          </cell>
        </row>
        <row r="216">
          <cell r="A216" t="str">
            <v>7364</v>
          </cell>
          <cell r="B216" t="str">
            <v>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v>
          </cell>
        </row>
        <row r="217">
          <cell r="A217" t="str">
            <v>7365</v>
          </cell>
          <cell r="B217" t="str">
            <v>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218">
          <cell r="A218" t="str">
            <v>7366</v>
          </cell>
          <cell r="B218" t="str">
            <v>Реалізація проектів в рамках Надзвичайної кредитної програми для відновлення України</v>
          </cell>
        </row>
        <row r="219">
          <cell r="A219" t="str">
            <v>7367</v>
          </cell>
          <cell r="B219" t="str">
            <v>Виконання інвестиційних проектів в рамках реалізації заходів, спрямованих на розвиток системи охорони здоров'я у сільській місцевості</v>
          </cell>
        </row>
        <row r="220">
          <cell r="A220" t="str">
            <v>7368</v>
          </cell>
          <cell r="B220" t="str">
            <v>Виконання інвестиційних проектів за рахунок субвенцій з інших бюджетів</v>
          </cell>
        </row>
        <row r="221">
          <cell r="A221" t="str">
            <v>7370</v>
          </cell>
          <cell r="B221" t="str">
            <v>Реалізація інших заходів щодо соціально-економічного розвитку територій</v>
          </cell>
        </row>
        <row r="222">
          <cell r="A222" t="str">
            <v>7400</v>
          </cell>
          <cell r="B222" t="str">
            <v>Транспорт та транспортна інфраструктура, дорожнє господарство</v>
          </cell>
        </row>
        <row r="223">
          <cell r="A223" t="str">
            <v>7410</v>
          </cell>
          <cell r="B223" t="str">
            <v>Забезпечення надання послуг з перевезення пасажирів автомобільним транспортом</v>
          </cell>
        </row>
        <row r="224">
          <cell r="A224" t="str">
            <v>7411</v>
          </cell>
          <cell r="B224" t="str">
            <v>Утримання та розвиток автотранспорту</v>
          </cell>
        </row>
        <row r="225">
          <cell r="A225" t="str">
            <v>7412</v>
          </cell>
          <cell r="B225" t="str">
            <v>Регулювання цін на послуги місцевого автотранспорту</v>
          </cell>
        </row>
        <row r="226">
          <cell r="A226" t="str">
            <v>7413</v>
          </cell>
          <cell r="B226" t="str">
            <v>Інші заходи у сфері автотранспорту</v>
          </cell>
        </row>
        <row r="227">
          <cell r="A227" t="str">
            <v>7420</v>
          </cell>
          <cell r="B227" t="str">
            <v>Забезпечення надання послуг з перевезення пасажирів електротранспортом</v>
          </cell>
        </row>
        <row r="228">
          <cell r="A228" t="str">
            <v>7421</v>
          </cell>
          <cell r="B228" t="str">
            <v>Утримання та розвиток наземного електротранспорту</v>
          </cell>
        </row>
        <row r="229">
          <cell r="A229" t="str">
            <v>7422</v>
          </cell>
          <cell r="B229" t="str">
            <v>Регулювання цін на послуги місцевого наземного електротранспорту</v>
          </cell>
        </row>
        <row r="230">
          <cell r="A230" t="str">
            <v>7423</v>
          </cell>
          <cell r="B230" t="str">
            <v>Утримання та розвиток метрополітену</v>
          </cell>
        </row>
        <row r="231">
          <cell r="A231" t="str">
            <v>7424</v>
          </cell>
          <cell r="B231" t="str">
            <v>Регулювання цін на послуги метрополітену</v>
          </cell>
        </row>
        <row r="232">
          <cell r="A232" t="str">
            <v>7425</v>
          </cell>
          <cell r="B232" t="str">
            <v>Розвиток мережі метрополітенів за рахунок коштів, які надаються з  державного бюджету</v>
          </cell>
        </row>
        <row r="233">
          <cell r="A233" t="str">
            <v>7426</v>
          </cell>
          <cell r="B233" t="str">
            <v>Інші заходи у сфері електротранспорту</v>
          </cell>
        </row>
        <row r="234">
          <cell r="A234" t="str">
            <v>7430</v>
          </cell>
          <cell r="B234" t="str">
            <v>Утримання та розвиток місцевих аеропортів</v>
          </cell>
        </row>
        <row r="235">
          <cell r="A235" t="str">
            <v>7440</v>
          </cell>
          <cell r="B235" t="str">
            <v>Утримання та розвиток транспортної інфраструктури</v>
          </cell>
        </row>
        <row r="236">
          <cell r="A236" t="str">
            <v>7441</v>
          </cell>
          <cell r="B236" t="str">
            <v>Утримання та розвиток мостів/шляхопроводів</v>
          </cell>
        </row>
        <row r="237">
          <cell r="A237" t="str">
            <v>7442</v>
          </cell>
          <cell r="B237" t="str">
            <v>Утримання та розвиток інших об?єктів транспортної інфраструктури</v>
          </cell>
        </row>
        <row r="238">
          <cell r="A238" t="str">
            <v>7450</v>
          </cell>
          <cell r="B238" t="str">
            <v>Інша діяльність у сфері транспорту</v>
          </cell>
        </row>
        <row r="239">
          <cell r="A239" t="str">
            <v>7460</v>
          </cell>
          <cell r="B239" t="str">
            <v>Утримання та розвиток автомобільних доріг та дорожньої інфраструктури</v>
          </cell>
        </row>
        <row r="240">
          <cell r="A240" t="str">
            <v>7461</v>
          </cell>
          <cell r="B240" t="str">
            <v>Утримання та розвиток автомобільних доріг та дорожньої інфраструктури за рахунок коштів місцевого бюджету</v>
          </cell>
        </row>
        <row r="241">
          <cell r="A241" t="str">
            <v>7462</v>
          </cell>
          <cell r="B241" t="str">
            <v>Утримання та розвиток автомобільних доріг та дорожньої інфраструктури за рахунок субвенції з  державного бюджету</v>
          </cell>
        </row>
        <row r="242">
          <cell r="A242" t="str">
            <v>7463</v>
          </cell>
          <cell r="B242" t="str">
            <v>Утримання та розвиток автомобільних доріг та дорожньої інфраструктури за рахунок трансфертів з інших місцевих бюджетів</v>
          </cell>
        </row>
        <row r="243">
          <cell r="A243" t="str">
            <v>7464</v>
          </cell>
          <cell r="B243" t="str">
            <v>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v>
          </cell>
        </row>
        <row r="244">
          <cell r="A244" t="str">
            <v>7470</v>
          </cell>
          <cell r="B244" t="str">
            <v>Інша діяльність у сфері дорожнього господарства</v>
          </cell>
        </row>
        <row r="245">
          <cell r="A245" t="str">
            <v>7500</v>
          </cell>
          <cell r="B245" t="str">
            <v>Зв'язок, телекомунікації та інформатика</v>
          </cell>
        </row>
        <row r="246">
          <cell r="A246" t="str">
            <v>7510</v>
          </cell>
          <cell r="B246" t="str">
            <v>Реалізація програм у сфері зв'язку</v>
          </cell>
        </row>
        <row r="247">
          <cell r="A247" t="str">
            <v>7520</v>
          </cell>
          <cell r="B247" t="str">
            <v>Реалізація Національної програми інформатизації</v>
          </cell>
        </row>
        <row r="248">
          <cell r="A248" t="str">
            <v>7530</v>
          </cell>
          <cell r="B248" t="str">
            <v>Інші заходи у сфері зв'язку, телекомунікації та інформатики</v>
          </cell>
        </row>
        <row r="249">
          <cell r="A249" t="str">
            <v>7600</v>
          </cell>
          <cell r="B249" t="str">
            <v>Інші програми та заходи, пов'язані з економічною діяльністю</v>
          </cell>
        </row>
        <row r="250">
          <cell r="A250" t="str">
            <v>7610</v>
          </cell>
          <cell r="B250" t="str">
            <v>Сприяння розвитку малого та середнього підприємництва</v>
          </cell>
        </row>
        <row r="251">
          <cell r="A251" t="str">
            <v>7620</v>
          </cell>
          <cell r="B251" t="str">
            <v>Розвиток готельного господарства та туризму</v>
          </cell>
        </row>
        <row r="252">
          <cell r="A252" t="str">
            <v>7621</v>
          </cell>
          <cell r="B252" t="str">
            <v>Підтримка діяльності готельного господарства</v>
          </cell>
        </row>
        <row r="253">
          <cell r="A253" t="str">
            <v>7622</v>
          </cell>
          <cell r="B253" t="str">
            <v>Реалізація програм і заходів в галузі туризму та курортів</v>
          </cell>
        </row>
        <row r="254">
          <cell r="A254" t="str">
            <v>7630</v>
          </cell>
          <cell r="B254" t="str">
            <v>Реалізація програм і заходів в галузі зовнішньоекономічної діяльності</v>
          </cell>
        </row>
        <row r="255">
          <cell r="A255" t="str">
            <v>7640</v>
          </cell>
          <cell r="B255" t="str">
            <v>Заходи з енергозбереження</v>
          </cell>
        </row>
        <row r="256">
          <cell r="A256" t="str">
            <v>7650</v>
          </cell>
          <cell r="B256" t="str">
            <v>Проведення експертної  грошової  оцінки  земельної ділянки чи права на неї</v>
          </cell>
        </row>
        <row r="257">
          <cell r="A257" t="str">
            <v>7660</v>
          </cell>
          <cell r="B257"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258">
          <cell r="A258" t="str">
            <v>7670</v>
          </cell>
          <cell r="B258" t="str">
            <v>Внески до статутного капіталу суб?єктів господарювання</v>
          </cell>
        </row>
        <row r="259">
          <cell r="A259" t="str">
            <v>7680</v>
          </cell>
          <cell r="B259" t="str">
            <v>Членські внески до асоціацій органів місцевого самоврядування</v>
          </cell>
        </row>
        <row r="260">
          <cell r="A260" t="str">
            <v>7690</v>
          </cell>
          <cell r="B260" t="str">
            <v>Інша економічна діяльність</v>
          </cell>
        </row>
        <row r="261">
          <cell r="A261" t="str">
            <v>7691</v>
          </cell>
          <cell r="B261" t="str">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v>
          </cell>
        </row>
        <row r="262">
          <cell r="A262" t="str">
            <v>7692</v>
          </cell>
          <cell r="B262" t="str">
            <v>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63">
          <cell r="A263" t="str">
            <v>7693</v>
          </cell>
          <cell r="B263" t="str">
            <v>Інші заходи, пов'язані з економічною діяльністю</v>
          </cell>
        </row>
        <row r="264">
          <cell r="A264" t="str">
            <v>7700</v>
          </cell>
          <cell r="B264" t="str">
            <v>Реалізація програм допомоги і грантів європейського Союзу, урядів іноземних держав, міжнародних організацій, донорських установ</v>
          </cell>
        </row>
        <row r="265">
          <cell r="A265" t="str">
            <v>8000</v>
          </cell>
          <cell r="B265" t="str">
            <v>Інша діяльність</v>
          </cell>
        </row>
        <row r="266">
          <cell r="A266" t="str">
            <v>8100</v>
          </cell>
          <cell r="B266" t="str">
            <v>Захист населення і територій від надзвичайних ситуацій техногенного та природного характеру</v>
          </cell>
        </row>
        <row r="267">
          <cell r="A267" t="str">
            <v>8110</v>
          </cell>
          <cell r="B267" t="str">
            <v>Заходи із запобігання та ліквідації надзвичайних ситуацій та наслідків стихійного лиха</v>
          </cell>
        </row>
        <row r="268">
          <cell r="A268" t="str">
            <v>8120</v>
          </cell>
          <cell r="B268" t="str">
            <v>Заходи з організації рятування на водах</v>
          </cell>
        </row>
        <row r="269">
          <cell r="A269" t="str">
            <v>8130</v>
          </cell>
          <cell r="B269" t="str">
            <v>Забезпечення діяльності місцевої пожежної охорони</v>
          </cell>
        </row>
        <row r="270">
          <cell r="A270" t="str">
            <v>8200</v>
          </cell>
          <cell r="B270" t="str">
            <v>Громадський порядок та безпека</v>
          </cell>
        </row>
        <row r="271">
          <cell r="A271" t="str">
            <v>8210</v>
          </cell>
          <cell r="B271" t="str">
            <v>Муніципальні формування з охорони громадського порядку</v>
          </cell>
        </row>
        <row r="272">
          <cell r="A272" t="str">
            <v>8220</v>
          </cell>
          <cell r="B272" t="str">
            <v>Заходи та роботи з мобілізаційної підготовки місцевого значення</v>
          </cell>
        </row>
        <row r="273">
          <cell r="A273" t="str">
            <v>8230</v>
          </cell>
          <cell r="B273" t="str">
            <v>Інші заходи громадського порядку та безпеки</v>
          </cell>
        </row>
        <row r="274">
          <cell r="A274" t="str">
            <v>8300</v>
          </cell>
          <cell r="B274" t="str">
            <v>Охорона навколишнього природного середовища</v>
          </cell>
        </row>
        <row r="275">
          <cell r="A275" t="str">
            <v>8310</v>
          </cell>
          <cell r="B275" t="str">
            <v>Запобігання та ліквідація забруднення навколишнього природного середовища</v>
          </cell>
        </row>
        <row r="276">
          <cell r="A276" t="str">
            <v>8311</v>
          </cell>
          <cell r="B276" t="str">
            <v>Охорона та раціональне використання природних ресурсів</v>
          </cell>
        </row>
        <row r="277">
          <cell r="A277" t="str">
            <v>8312</v>
          </cell>
          <cell r="B277" t="str">
            <v>Утилізація відходів</v>
          </cell>
        </row>
        <row r="278">
          <cell r="A278" t="str">
            <v>8313</v>
          </cell>
          <cell r="B278" t="str">
            <v>Ліквідація іншого забруднення навколишнього природного середовища</v>
          </cell>
        </row>
        <row r="279">
          <cell r="A279" t="str">
            <v>8320</v>
          </cell>
          <cell r="B279" t="str">
            <v>Збереження природно-заповідного фонду</v>
          </cell>
        </row>
        <row r="280">
          <cell r="A280" t="str">
            <v>8330</v>
          </cell>
          <cell r="B280" t="str">
            <v>Інша діяльність у сфері екології та охорони природних ресурсів</v>
          </cell>
        </row>
        <row r="281">
          <cell r="A281" t="str">
            <v>8340</v>
          </cell>
          <cell r="B281" t="str">
            <v>Природоохоронні заходи за рахунок цільових фондів</v>
          </cell>
        </row>
        <row r="282">
          <cell r="A282" t="str">
            <v>8400</v>
          </cell>
          <cell r="B282" t="str">
            <v>Засоби масової інформації</v>
          </cell>
        </row>
        <row r="283">
          <cell r="A283" t="str">
            <v>8410</v>
          </cell>
          <cell r="B283" t="str">
            <v>Фінансова підтримка засобів масової інформації</v>
          </cell>
        </row>
        <row r="284">
          <cell r="A284" t="str">
            <v>8420</v>
          </cell>
          <cell r="B284" t="str">
            <v>Інші заходи у сфері засобів масової інформації</v>
          </cell>
        </row>
        <row r="285">
          <cell r="A285" t="str">
            <v>8500</v>
          </cell>
          <cell r="B285" t="str">
            <v>Нерозподілені трансферти з державного бюджету</v>
          </cell>
        </row>
        <row r="286">
          <cell r="A286" t="str">
            <v>8600</v>
          </cell>
          <cell r="B286" t="str">
            <v>Обслуговування місцевого боргу</v>
          </cell>
        </row>
        <row r="287">
          <cell r="A287" t="str">
            <v>8700</v>
          </cell>
          <cell r="B287" t="str">
            <v>Резервний фонд</v>
          </cell>
        </row>
        <row r="288">
          <cell r="A288" t="str">
            <v>8800</v>
          </cell>
          <cell r="B288" t="str">
            <v>Кредитування</v>
          </cell>
        </row>
        <row r="289">
          <cell r="A289" t="str">
            <v>8810</v>
          </cell>
          <cell r="B289" t="str">
            <v>Довгострокові кредити для здобуття вищої освіти та їх повернення</v>
          </cell>
        </row>
        <row r="290">
          <cell r="A290" t="str">
            <v>8811</v>
          </cell>
          <cell r="B290" t="str">
            <v>Надання кредиту</v>
          </cell>
        </row>
        <row r="291">
          <cell r="A291" t="str">
            <v>8812</v>
          </cell>
          <cell r="B291" t="str">
            <v>Повернення кредиту</v>
          </cell>
        </row>
        <row r="292">
          <cell r="A292" t="str">
            <v>8820</v>
          </cell>
          <cell r="B292" t="str">
            <v>Пільгові довгострокові кредити молодим сім?ям та одиноким молодим громадянам на будівництво/придбання житла  та їх повернення</v>
          </cell>
        </row>
        <row r="293">
          <cell r="A293" t="str">
            <v>8821</v>
          </cell>
          <cell r="B293" t="str">
            <v>Надання кредиту</v>
          </cell>
        </row>
        <row r="294">
          <cell r="A294" t="str">
            <v>8822</v>
          </cell>
          <cell r="B294" t="str">
            <v>Повернення кредиту</v>
          </cell>
        </row>
        <row r="295">
          <cell r="A295" t="str">
            <v>8830</v>
          </cell>
          <cell r="B295" t="str">
            <v>Довгострокові кредити індивідуальним забудовникам житла на селі  та їх повернення</v>
          </cell>
        </row>
        <row r="296">
          <cell r="A296" t="str">
            <v>8831</v>
          </cell>
          <cell r="B296" t="str">
            <v>Надання кредиту</v>
          </cell>
        </row>
        <row r="297">
          <cell r="A297" t="str">
            <v>8832</v>
          </cell>
          <cell r="B297" t="str">
            <v>Повернення кредиту</v>
          </cell>
        </row>
        <row r="298">
          <cell r="A298" t="str">
            <v>8840</v>
          </cell>
          <cell r="B298" t="str">
            <v>Довгострокові кредити громадянам на будівництво / реконструкцію / придбання житла та їх повернення</v>
          </cell>
        </row>
        <row r="299">
          <cell r="A299" t="str">
            <v>8841</v>
          </cell>
          <cell r="B299" t="str">
            <v>Надання кредиту</v>
          </cell>
        </row>
        <row r="300">
          <cell r="A300" t="str">
            <v>8842</v>
          </cell>
          <cell r="B300" t="str">
            <v>Повернення кредиту</v>
          </cell>
        </row>
        <row r="301">
          <cell r="A301" t="str">
            <v>8850</v>
          </cell>
          <cell r="B301" t="str">
            <v>Пільгові кредити членам житлово-будівельних кооперативів та їх повернення</v>
          </cell>
        </row>
        <row r="302">
          <cell r="A302" t="str">
            <v>8851</v>
          </cell>
          <cell r="B302" t="str">
            <v>Надання кредиту</v>
          </cell>
        </row>
        <row r="303">
          <cell r="A303" t="str">
            <v>8852</v>
          </cell>
          <cell r="B303" t="str">
            <v>Повернення кредиту</v>
          </cell>
        </row>
        <row r="304">
          <cell r="A304" t="str">
            <v>8860</v>
          </cell>
          <cell r="B304" t="str">
            <v>Бюджетні позички  суб'єктам господарювання  та їх повернення</v>
          </cell>
        </row>
        <row r="305">
          <cell r="A305" t="str">
            <v>8861</v>
          </cell>
          <cell r="B305" t="str">
            <v>Надання позичок</v>
          </cell>
        </row>
        <row r="306">
          <cell r="A306" t="str">
            <v>8862</v>
          </cell>
          <cell r="B306" t="str">
            <v>Повернення позичок</v>
          </cell>
        </row>
        <row r="307">
          <cell r="A307" t="str">
            <v>8870</v>
          </cell>
          <cell r="B307" t="str">
            <v>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v>
          </cell>
        </row>
        <row r="308">
          <cell r="A308" t="str">
            <v>8871</v>
          </cell>
          <cell r="B308" t="str">
            <v>Отримання кредитів (позик)</v>
          </cell>
        </row>
        <row r="309">
          <cell r="A309" t="str">
            <v>8872</v>
          </cell>
          <cell r="B309" t="str">
            <v>Повернення кредитів (позик)</v>
          </cell>
        </row>
        <row r="310">
          <cell r="A310" t="str">
            <v>8880</v>
          </cell>
          <cell r="B310" t="str">
            <v>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v>
          </cell>
        </row>
        <row r="311">
          <cell r="A311" t="str">
            <v>8881</v>
          </cell>
          <cell r="B311" t="str">
            <v>Забезпечення гарантійних зобов'язань за позичальників, що отримали кредити під місцеві гарантії</v>
          </cell>
        </row>
        <row r="312">
          <cell r="A312" t="str">
            <v>8882</v>
          </cell>
          <cell r="B312" t="str">
            <v>Повернення коштів, наданих для виконання гарантійних зобов'язань за позичальників, що отримали кредити під місцеві гарантії</v>
          </cell>
        </row>
        <row r="313">
          <cell r="A313" t="str">
            <v>8900</v>
          </cell>
          <cell r="B313" t="str">
            <v>Залишки коштів та бюджетна заборгованість розпорядників коштів місцевих бюджетів</v>
          </cell>
        </row>
        <row r="314">
          <cell r="A314" t="str">
            <v>8910</v>
          </cell>
          <cell r="B314" t="str">
            <v>Бюджетна заборгованість розпорядників коштів місцевих бюджетів Автономної Республіки Крим та міста Севастополя</v>
          </cell>
        </row>
        <row r="315">
          <cell r="A315" t="str">
            <v>8920</v>
          </cell>
          <cell r="B315" t="str">
            <v>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v>
          </cell>
        </row>
        <row r="316">
          <cell r="A316" t="str">
            <v>9000</v>
          </cell>
          <cell r="B316" t="str">
            <v>Міжбюджетні трансферти</v>
          </cell>
        </row>
        <row r="317">
          <cell r="A317" t="str">
            <v>9100</v>
          </cell>
          <cell r="B317" t="str">
            <v>Дотації з місцевого бюджету іншим бюджетам</v>
          </cell>
        </row>
        <row r="318">
          <cell r="A318" t="str">
            <v>9110</v>
          </cell>
          <cell r="B318" t="str">
            <v>Реверсна дотація </v>
          </cell>
        </row>
        <row r="319">
          <cell r="A319" t="str">
            <v>9120</v>
          </cell>
          <cell r="B319" t="str">
            <v>Дотація з місцевого бюджету за рахунок стабілізаційної дотації з державного бюджету</v>
          </cell>
        </row>
        <row r="320">
          <cell r="A320" t="str">
            <v>9130</v>
          </cell>
          <cell r="B320" t="str">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ell>
        </row>
        <row r="321">
          <cell r="A321" t="str">
            <v>9140</v>
          </cell>
          <cell r="B321" t="str">
            <v>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v>
          </cell>
        </row>
        <row r="322">
          <cell r="A322" t="str">
            <v>9150</v>
          </cell>
          <cell r="B322" t="str">
            <v>Інші дотації з місцевого бюджету</v>
          </cell>
        </row>
        <row r="323">
          <cell r="A323" t="str">
            <v>9200</v>
          </cell>
          <cell r="B323" t="str">
            <v>Субвенції з місцевого бюджету іншим місцевим бюджетам на здійснення програм соціального захисту за рахунок субвенцій з державного бюджету</v>
          </cell>
        </row>
        <row r="324">
          <cell r="A324" t="str">
            <v>9210</v>
          </cell>
          <cell r="B324" t="str">
            <v>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v>
          </cell>
        </row>
        <row r="325">
          <cell r="A325" t="str">
            <v>9220</v>
          </cell>
          <cell r="B325" t="str">
            <v>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v>
          </cell>
        </row>
        <row r="326">
          <cell r="A326" t="str">
            <v>9230</v>
          </cell>
          <cell r="B326" t="str">
            <v>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v>
          </cell>
        </row>
        <row r="327">
          <cell r="A327" t="str">
            <v>9240</v>
          </cell>
          <cell r="B327" t="str">
            <v>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v>
          </cell>
        </row>
        <row r="328">
          <cell r="A328" t="str">
            <v>9241</v>
          </cell>
          <cell r="B328" t="str">
            <v>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v>
          </cell>
        </row>
        <row r="329">
          <cell r="A329" t="str">
            <v>9242</v>
          </cell>
          <cell r="B329" t="str">
            <v>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v>
          </cell>
        </row>
        <row r="330">
          <cell r="A330" t="str">
            <v>9243</v>
          </cell>
          <cell r="B330" t="str">
            <v>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v>
          </cell>
        </row>
        <row r="331">
          <cell r="A331" t="str">
            <v>9250</v>
          </cell>
          <cell r="B331" t="str">
            <v>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v>
          </cell>
        </row>
        <row r="332">
          <cell r="A332" t="str">
            <v>9260</v>
          </cell>
          <cell r="B332" t="str">
            <v>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v>
          </cell>
        </row>
        <row r="333">
          <cell r="A333" t="str">
            <v>9270</v>
          </cell>
          <cell r="B333" t="str">
            <v>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v>
          </cell>
        </row>
        <row r="334">
          <cell r="A334" t="str">
            <v>9300</v>
          </cell>
          <cell r="B334" t="str">
            <v>Субвенції з місцевого бюджету іншим місцевим бюджетам на здійснення програм у галузі освіти за рахунок субвенцій з державного бюджету</v>
          </cell>
        </row>
        <row r="335">
          <cell r="A335" t="str">
            <v>9310</v>
          </cell>
          <cell r="B335" t="str">
            <v>Субвенція з місцевого бюджету на здійснення переданих видатків у сфері освіти за рахунок коштів освітньої субвенції</v>
          </cell>
        </row>
        <row r="336">
          <cell r="A336" t="str">
            <v>9320</v>
          </cell>
          <cell r="B336" t="str">
            <v>Субвенція з місцевого бюджету за рахунок залишку коштів освітньої субвенції, що утворився на початок бюджетного періоду</v>
          </cell>
        </row>
        <row r="337">
          <cell r="A337" t="str">
            <v>9330</v>
          </cell>
          <cell r="B337" t="str">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ell>
        </row>
        <row r="338">
          <cell r="A338" t="str">
            <v>9340</v>
          </cell>
          <cell r="B338" t="str">
            <v>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v>
          </cell>
        </row>
        <row r="339">
          <cell r="A339" t="str">
            <v>9350</v>
          </cell>
          <cell r="B339" t="str">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ell>
        </row>
        <row r="340">
          <cell r="A340" t="str">
            <v>9400</v>
          </cell>
          <cell r="B340" t="str">
            <v>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v>
          </cell>
        </row>
        <row r="341">
          <cell r="A341" t="str">
            <v>9410</v>
          </cell>
          <cell r="B341" t="str">
            <v>Субвенція з місцевого бюджету на здійснення переданих видатків у сфері охорони здоров?я за рахунок коштів медичної субвенції</v>
          </cell>
        </row>
        <row r="342">
          <cell r="A342" t="str">
            <v>9420</v>
          </cell>
          <cell r="B342" t="str">
            <v>Субвенція з місцевого бюджету за рахунок залишку коштів медичної субвенції, що утворився на початок бюджетного періоду</v>
          </cell>
        </row>
        <row r="343">
          <cell r="A343" t="str">
            <v>9430</v>
          </cell>
          <cell r="B343" t="str">
            <v>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v>
          </cell>
        </row>
        <row r="344">
          <cell r="A344" t="str">
            <v>9440</v>
          </cell>
          <cell r="B344" t="str">
            <v>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v>
          </cell>
        </row>
        <row r="345">
          <cell r="A345" t="str">
            <v>9450</v>
          </cell>
          <cell r="B345" t="str">
            <v>Субвенція з місцевого бюджету на придбання ангіографічного обладнання за рахунок відповідної субвенції з державного бюджету</v>
          </cell>
        </row>
        <row r="346">
          <cell r="A346" t="str">
            <v>9460</v>
          </cell>
          <cell r="B346" t="str">
            <v>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v>
          </cell>
        </row>
        <row r="347">
          <cell r="A347" t="str">
            <v>9470</v>
          </cell>
          <cell r="B347" t="str">
            <v>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v>
          </cell>
        </row>
        <row r="348">
          <cell r="A348" t="str">
            <v>9480</v>
          </cell>
          <cell r="B348" t="str">
            <v>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v>
          </cell>
        </row>
        <row r="349">
          <cell r="A349" t="str">
            <v>9500</v>
          </cell>
          <cell r="B349" t="str">
            <v>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v>
          </cell>
        </row>
        <row r="350">
          <cell r="A350" t="str">
            <v>9510</v>
          </cell>
          <cell r="B350" t="str">
            <v>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v>
          </cell>
        </row>
        <row r="351">
          <cell r="A351" t="str">
            <v>9520</v>
          </cell>
          <cell r="B351" t="str">
            <v>Субвенція з місцевого бюджету на формування інфраструктури об?єднаних територіальних громад за рахунок відповідної субвенції з державного бюджету</v>
          </cell>
        </row>
        <row r="352">
          <cell r="A352" t="str">
            <v>9530</v>
          </cell>
          <cell r="B352" t="str">
            <v>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v>
          </cell>
        </row>
        <row r="353">
          <cell r="A353" t="str">
            <v>9540</v>
          </cell>
          <cell r="B353" t="str">
            <v>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v>
          </cell>
        </row>
        <row r="354">
          <cell r="A354" t="str">
            <v>9550</v>
          </cell>
          <cell r="B354" t="str">
            <v>Субвенція з місцевого бюджету на будівництво/ реконструкцію палаців спорту за рахунок відповідної субвенції з державного бюджету</v>
          </cell>
        </row>
        <row r="355">
          <cell r="A355" t="str">
            <v>9560</v>
          </cell>
          <cell r="B355" t="str">
            <v>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v>
          </cell>
        </row>
        <row r="356">
          <cell r="A356" t="str">
            <v>9600</v>
          </cell>
          <cell r="B356" t="str">
            <v>Субвенції з місцевого бюджету іншим місцевим бюджетам на здійснення інших програм та заходів за рахунок субвенцій з державного бюджету</v>
          </cell>
        </row>
        <row r="357">
          <cell r="A357" t="str">
            <v>9610</v>
          </cell>
          <cell r="B357" t="str">
            <v>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v>
          </cell>
        </row>
        <row r="358">
          <cell r="A358" t="str">
            <v>9620</v>
          </cell>
          <cell r="B358" t="str">
            <v>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v>
          </cell>
        </row>
        <row r="359">
          <cell r="A359" t="str">
            <v>9630</v>
          </cell>
          <cell r="B359" t="str">
            <v>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v>
          </cell>
        </row>
        <row r="360">
          <cell r="A360" t="str">
            <v>9640</v>
          </cell>
          <cell r="B360" t="str">
            <v>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v>
          </cell>
        </row>
        <row r="361">
          <cell r="A361" t="str">
            <v>9700</v>
          </cell>
          <cell r="B361" t="str">
            <v>Субвенції з місцевого бюджету іншим місцевим бюджетам на здійснення програм та заходів за рахунок коштів місцевих бюджетів</v>
          </cell>
        </row>
        <row r="362">
          <cell r="A362" t="str">
            <v>9710</v>
          </cell>
          <cell r="B362" t="str">
            <v>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v>
          </cell>
        </row>
        <row r="363">
          <cell r="A363" t="str">
            <v>9720</v>
          </cell>
          <cell r="B363" t="str">
            <v>Субвенція з місцевого бюджету на виконання інвестиційних проектів</v>
          </cell>
        </row>
        <row r="364">
          <cell r="A364" t="str">
            <v>9730</v>
          </cell>
          <cell r="B364" t="str">
            <v>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v>
          </cell>
        </row>
        <row r="365">
          <cell r="A365" t="str">
            <v>9740</v>
          </cell>
          <cell r="B365" t="str">
            <v>Субвенція з місцевого бюджету на здійснення природоохоронних заходів</v>
          </cell>
        </row>
        <row r="366">
          <cell r="A366" t="str">
            <v>9750</v>
          </cell>
          <cell r="B366" t="str">
            <v>Субвенція з місцевого бюджету на співфінансування інвестиційних проектів</v>
          </cell>
        </row>
        <row r="367">
          <cell r="A367" t="str">
            <v>9760</v>
          </cell>
          <cell r="B367" t="str">
            <v>Субвенція з місцевого бюджету на реалізацію проектів співробітництва між територіальними громадами</v>
          </cell>
        </row>
        <row r="368">
          <cell r="A368" t="str">
            <v>9770</v>
          </cell>
          <cell r="B368" t="str">
            <v>Інші субвенції з місцевого бюджету</v>
          </cell>
        </row>
        <row r="369">
          <cell r="A369" t="str">
            <v>9800</v>
          </cell>
          <cell r="B369" t="str">
            <v>Субвенція з місцевого бюджету державному бюджету на виконання програм соціально-економічного розвитку регіонів</v>
          </cell>
        </row>
        <row r="370">
          <cell r="A370" t="str">
            <v>-</v>
          </cell>
          <cell r="B370" t="str">
            <v>-</v>
          </cell>
        </row>
      </sheetData>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definedNames>
      <definedName name="СумаПрописом"/>
    </defined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Аркуш7">
    <pageSetUpPr fitToPage="1"/>
  </sheetPr>
  <dimension ref="A1:N107"/>
  <sheetViews>
    <sheetView topLeftCell="A25" zoomScaleNormal="100" workbookViewId="0">
      <selection activeCell="B9" sqref="B9:G9"/>
    </sheetView>
  </sheetViews>
  <sheetFormatPr defaultRowHeight="15"/>
  <cols>
    <col min="1" max="1" width="62.7109375" customWidth="1"/>
    <col min="2" max="2" width="5.28515625" customWidth="1"/>
    <col min="3" max="3" width="4.42578125" customWidth="1"/>
    <col min="4" max="4" width="12.85546875" customWidth="1"/>
    <col min="5" max="5" width="12.7109375" customWidth="1"/>
    <col min="6" max="6" width="9.85546875" customWidth="1"/>
    <col min="7" max="7" width="12.5703125" customWidth="1"/>
    <col min="8" max="8" width="11.5703125" customWidth="1"/>
    <col min="9" max="9" width="12.28515625" hidden="1" customWidth="1"/>
    <col min="10" max="10" width="11.42578125" customWidth="1"/>
    <col min="14" max="14" width="10.140625" customWidth="1"/>
  </cols>
  <sheetData>
    <row r="1" spans="1:14" s="1" customFormat="1" ht="15" customHeight="1">
      <c r="G1" s="2" t="s">
        <v>0</v>
      </c>
      <c r="H1" s="2"/>
      <c r="I1" s="2"/>
      <c r="J1" s="2"/>
      <c r="K1" s="3"/>
    </row>
    <row r="2" spans="1:14" s="1" customFormat="1" ht="36.75" customHeight="1">
      <c r="G2" s="2"/>
      <c r="H2" s="2"/>
      <c r="I2" s="2"/>
      <c r="J2" s="2"/>
      <c r="K2" s="3"/>
    </row>
    <row r="3" spans="1:14" s="1" customFormat="1" ht="0.75" customHeight="1">
      <c r="G3" s="2"/>
      <c r="H3" s="2"/>
      <c r="I3" s="2"/>
      <c r="J3" s="2"/>
      <c r="K3" s="3"/>
    </row>
    <row r="4" spans="1:14" s="1" customFormat="1">
      <c r="A4" s="4" t="s">
        <v>1</v>
      </c>
      <c r="B4" s="4"/>
      <c r="C4" s="4"/>
      <c r="D4" s="4"/>
      <c r="E4" s="4"/>
      <c r="F4" s="4"/>
      <c r="G4" s="4"/>
      <c r="H4" s="4"/>
      <c r="I4" s="4"/>
      <c r="J4" s="4"/>
      <c r="K4" s="5"/>
      <c r="L4" s="5"/>
      <c r="M4" s="5"/>
      <c r="N4" s="5"/>
    </row>
    <row r="5" spans="1:14" s="1" customFormat="1">
      <c r="A5" s="6" t="str">
        <f>IF([1]ЗАПОЛНИТЬ!$F$7=1,CONCATENATE([1]шапки!A2),CONCATENATE([1]шапки!A2,[1]шапки!C2))</f>
        <v>про надходження та використання коштів загального фонду (форма      №2д,</v>
      </c>
      <c r="B5" s="6"/>
      <c r="C5" s="6"/>
      <c r="D5" s="6"/>
      <c r="E5" s="6"/>
      <c r="F5" s="6"/>
      <c r="G5" s="7" t="str">
        <f>IF([1]ЗАПОЛНИТЬ!$F$7=1,[1]шапки!C2,[1]шапки!D2)</f>
        <v xml:space="preserve">      №2м)</v>
      </c>
      <c r="H5" s="5" t="str">
        <f>IF([1]ЗАПОЛНИТЬ!$F$7=1,[1]шапки!D2,"")</f>
        <v/>
      </c>
      <c r="I5" s="5"/>
      <c r="J5" s="5"/>
      <c r="K5" s="5"/>
      <c r="L5" s="5"/>
      <c r="M5" s="5"/>
      <c r="N5" s="5"/>
    </row>
    <row r="6" spans="1:14" s="1" customFormat="1">
      <c r="A6" s="4" t="str">
        <f>CONCATENATE("за ",[1]ЗАПОЛНИТЬ!$B$17," ",[1]ЗАПОЛНИТЬ!$C$17)</f>
        <v>за  2018 р.</v>
      </c>
      <c r="B6" s="4"/>
      <c r="C6" s="4"/>
      <c r="D6" s="4"/>
      <c r="E6" s="4"/>
      <c r="F6" s="4"/>
      <c r="G6" s="4"/>
      <c r="H6" s="4"/>
      <c r="I6" s="4"/>
      <c r="J6" s="4"/>
    </row>
    <row r="7" spans="1:14" s="8" customFormat="1" ht="9" customHeight="1">
      <c r="J7" s="9" t="s">
        <v>2</v>
      </c>
    </row>
    <row r="8" spans="1:14" s="8" customFormat="1" ht="6.75" hidden="1" customHeight="1">
      <c r="J8" s="10"/>
    </row>
    <row r="9" spans="1:14" s="8" customFormat="1" ht="22.5" customHeight="1">
      <c r="A9" s="11" t="s">
        <v>3</v>
      </c>
      <c r="B9" s="12" t="str">
        <f>[1]ЗАПОЛНИТЬ!B3</f>
        <v>Управління з будівництва, ремонту та реконструкції Департаменту будівництва та шляхового господарства ХМР</v>
      </c>
      <c r="C9" s="12"/>
      <c r="D9" s="12"/>
      <c r="E9" s="12"/>
      <c r="F9" s="12"/>
      <c r="G9" s="12"/>
      <c r="H9" s="13" t="s">
        <v>4</v>
      </c>
      <c r="J9" s="14" t="str">
        <f>[1]ЗАПОЛНИТЬ!B13</f>
        <v>04058516</v>
      </c>
      <c r="K9" s="15"/>
      <c r="L9" s="16"/>
    </row>
    <row r="10" spans="1:14"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8" t="s">
        <v>6</v>
      </c>
      <c r="J10" s="19">
        <f>[1]ЗАПОЛНИТЬ!B14</f>
        <v>6310136300</v>
      </c>
      <c r="K10" s="15"/>
      <c r="L10" s="17"/>
    </row>
    <row r="11" spans="1:14" s="8" customFormat="1" ht="11.25" customHeight="1">
      <c r="A11" s="20" t="s">
        <v>7</v>
      </c>
      <c r="B11" s="21" t="str">
        <f>[1]ЗАПОЛНИТЬ!D15</f>
        <v>Орган місцевого самоврядування</v>
      </c>
      <c r="C11" s="21"/>
      <c r="D11" s="21"/>
      <c r="E11" s="21"/>
      <c r="F11" s="21"/>
      <c r="G11" s="21"/>
      <c r="H11" s="8" t="s">
        <v>8</v>
      </c>
      <c r="J11" s="19">
        <f>[1]ЗАПОЛНИТЬ!B15</f>
        <v>420</v>
      </c>
      <c r="K11" s="15"/>
      <c r="L11" s="17"/>
    </row>
    <row r="12" spans="1:14" s="8" customFormat="1" ht="12" customHeight="1">
      <c r="A12" s="22" t="s">
        <v>9</v>
      </c>
      <c r="B12" s="22"/>
      <c r="C12" s="22"/>
      <c r="D12" s="23" t="str">
        <f>[1]ЗАПОЛНИТЬ!H9</f>
        <v>-</v>
      </c>
      <c r="E12" s="24" t="str">
        <f>IF(D12&gt;0,VLOOKUP(D12,'[1]ДовидникКВК(ГОС)'!A:B,2,FALSE),"")</f>
        <v>-</v>
      </c>
      <c r="F12" s="24"/>
      <c r="G12" s="24"/>
      <c r="H12" s="24"/>
      <c r="K12" s="25"/>
      <c r="L12" s="16"/>
    </row>
    <row r="13" spans="1:14" s="8" customFormat="1" ht="11.25">
      <c r="A13" s="22" t="s">
        <v>10</v>
      </c>
      <c r="B13" s="22"/>
      <c r="C13" s="22"/>
      <c r="D13" s="26"/>
      <c r="E13" s="27" t="str">
        <f>IF(D13&gt;0,VLOOKUP(D13,[1]ДовидникКПК!B:C,2,FALSE),"")</f>
        <v/>
      </c>
      <c r="F13" s="27"/>
      <c r="G13" s="27"/>
      <c r="H13" s="27"/>
      <c r="I13" s="27"/>
      <c r="J13" s="27"/>
      <c r="K13" s="15"/>
      <c r="L13" s="16"/>
    </row>
    <row r="14" spans="1:14" s="8" customFormat="1" ht="11.25">
      <c r="A14" s="22" t="s">
        <v>11</v>
      </c>
      <c r="B14" s="22"/>
      <c r="C14" s="22"/>
      <c r="D14" s="28" t="str">
        <f>[1]ЗАПОЛНИТЬ!H10</f>
        <v>15</v>
      </c>
      <c r="E14" s="29" t="str">
        <f>[1]ЗАПОЛНИТЬ!I10</f>
        <v>Департамент будівництва та шляхового господарства Харківської міської ради</v>
      </c>
      <c r="F14" s="29"/>
      <c r="G14" s="29"/>
      <c r="H14" s="29"/>
      <c r="I14" s="29"/>
      <c r="J14" s="29"/>
      <c r="K14" s="15"/>
      <c r="L14" s="16"/>
    </row>
    <row r="15" spans="1:14" s="8" customFormat="1" ht="33.75" customHeight="1">
      <c r="A15" s="22" t="s">
        <v>12</v>
      </c>
      <c r="B15" s="22"/>
      <c r="C15" s="22"/>
      <c r="D15" s="30" t="s">
        <v>13</v>
      </c>
      <c r="E15" s="31" t="str">
        <f>VLOOKUP(RIGHT(D15,4),[1]КПКВМБ!A:B,2,FALSE)</f>
        <v>Керівництво і управління у відповідній сфері у містах (місті Києві), селищах, селах, об"єднаних територіальних громадах</v>
      </c>
      <c r="F15" s="31"/>
      <c r="G15" s="31"/>
      <c r="H15" s="31"/>
      <c r="I15" s="31"/>
      <c r="J15" s="31"/>
      <c r="K15" s="15"/>
      <c r="L15" s="16"/>
    </row>
    <row r="16" spans="1:14" s="8" customFormat="1" ht="11.25">
      <c r="A16" s="32" t="s">
        <v>14</v>
      </c>
    </row>
    <row r="17" spans="1:12" s="8" customFormat="1" ht="11.25">
      <c r="A17" s="32" t="s">
        <v>15</v>
      </c>
    </row>
    <row r="18" spans="1:12" s="8" customFormat="1" ht="3" customHeight="1">
      <c r="A18" s="33"/>
      <c r="B18" s="33"/>
      <c r="C18" s="33"/>
      <c r="D18" s="33"/>
      <c r="E18" s="33"/>
      <c r="F18" s="33"/>
      <c r="G18" s="33"/>
      <c r="H18" s="33"/>
      <c r="I18" s="33"/>
      <c r="J18" s="33"/>
      <c r="K18" s="33"/>
      <c r="L18" s="33"/>
    </row>
    <row r="19" spans="1:12" s="8" customFormat="1" ht="11.25" customHeight="1">
      <c r="A19" s="34" t="s">
        <v>16</v>
      </c>
      <c r="B19" s="35" t="s">
        <v>17</v>
      </c>
      <c r="C19" s="34" t="s">
        <v>18</v>
      </c>
      <c r="D19" s="35" t="s">
        <v>19</v>
      </c>
      <c r="E19" s="35" t="s">
        <v>20</v>
      </c>
      <c r="F19" s="36" t="s">
        <v>21</v>
      </c>
      <c r="G19" s="36" t="s">
        <v>22</v>
      </c>
      <c r="H19" s="36" t="s">
        <v>23</v>
      </c>
      <c r="I19" s="36" t="s">
        <v>24</v>
      </c>
      <c r="J19" s="35" t="s">
        <v>25</v>
      </c>
    </row>
    <row r="20" spans="1:12" s="8" customFormat="1" ht="11.25">
      <c r="A20" s="34"/>
      <c r="B20" s="35"/>
      <c r="C20" s="34"/>
      <c r="D20" s="35"/>
      <c r="E20" s="35"/>
      <c r="F20" s="36"/>
      <c r="G20" s="36"/>
      <c r="H20" s="36"/>
      <c r="I20" s="36"/>
      <c r="J20" s="35"/>
    </row>
    <row r="21" spans="1:12" s="8" customFormat="1" ht="11.25">
      <c r="A21" s="34"/>
      <c r="B21" s="35"/>
      <c r="C21" s="34"/>
      <c r="D21" s="35"/>
      <c r="E21" s="35"/>
      <c r="F21" s="36"/>
      <c r="G21" s="36"/>
      <c r="H21" s="36"/>
      <c r="I21" s="36"/>
      <c r="J21" s="35"/>
    </row>
    <row r="22" spans="1:12" s="8" customFormat="1" ht="11.25">
      <c r="A22" s="37">
        <v>1</v>
      </c>
      <c r="B22" s="37">
        <v>2</v>
      </c>
      <c r="C22" s="37">
        <v>3</v>
      </c>
      <c r="D22" s="37">
        <v>4</v>
      </c>
      <c r="E22" s="37">
        <v>5</v>
      </c>
      <c r="F22" s="37">
        <v>6</v>
      </c>
      <c r="G22" s="37">
        <v>7</v>
      </c>
      <c r="H22" s="37">
        <v>8</v>
      </c>
      <c r="I22" s="37">
        <v>9</v>
      </c>
      <c r="J22" s="37">
        <v>9</v>
      </c>
    </row>
    <row r="23" spans="1:12" s="8" customFormat="1" ht="11.25">
      <c r="A23" s="38" t="s">
        <v>26</v>
      </c>
      <c r="B23" s="38" t="s">
        <v>27</v>
      </c>
      <c r="C23" s="39" t="s">
        <v>28</v>
      </c>
      <c r="D23" s="40">
        <f>D24+D59+D79+D84+D87</f>
        <v>10147455</v>
      </c>
      <c r="E23" s="40">
        <f>E26+E29+E32+E33+E37+E45+E46+E86+E54</f>
        <v>10147455</v>
      </c>
      <c r="F23" s="40">
        <f>F24+F59+F79+F84+F87</f>
        <v>0</v>
      </c>
      <c r="G23" s="40">
        <f>G24+G59+G79+G84+G87</f>
        <v>10146573.710000001</v>
      </c>
      <c r="H23" s="40">
        <f>H24+H59+H79+H84+H87</f>
        <v>10146573.710000001</v>
      </c>
      <c r="I23" s="40">
        <f>I24+I59+I79+I84+I87</f>
        <v>0</v>
      </c>
      <c r="J23" s="40">
        <f>F23+G23-H23</f>
        <v>0</v>
      </c>
    </row>
    <row r="24" spans="1:12" s="8" customFormat="1" ht="21.75">
      <c r="A24" s="41" t="s">
        <v>29</v>
      </c>
      <c r="B24" s="38">
        <v>2000</v>
      </c>
      <c r="C24" s="39" t="s">
        <v>30</v>
      </c>
      <c r="D24" s="40">
        <f t="shared" ref="D24:I24" si="0">D25+D30+D47+D50+D54+D58</f>
        <v>10147455</v>
      </c>
      <c r="E24" s="40">
        <v>0</v>
      </c>
      <c r="F24" s="40">
        <f t="shared" si="0"/>
        <v>0</v>
      </c>
      <c r="G24" s="40">
        <f t="shared" si="0"/>
        <v>10146573.710000001</v>
      </c>
      <c r="H24" s="40">
        <f t="shared" si="0"/>
        <v>10146573.710000001</v>
      </c>
      <c r="I24" s="40">
        <f t="shared" si="0"/>
        <v>0</v>
      </c>
      <c r="J24" s="40">
        <f t="shared" ref="J24:J87" si="1">F24+G24-H24</f>
        <v>0</v>
      </c>
    </row>
    <row r="25" spans="1:12" s="8" customFormat="1" ht="11.25">
      <c r="A25" s="42" t="s">
        <v>31</v>
      </c>
      <c r="B25" s="38">
        <v>2100</v>
      </c>
      <c r="C25" s="39" t="s">
        <v>32</v>
      </c>
      <c r="D25" s="40">
        <f>D26+D29</f>
        <v>10147455</v>
      </c>
      <c r="E25" s="40">
        <v>0</v>
      </c>
      <c r="F25" s="40">
        <f>F26+F29</f>
        <v>0</v>
      </c>
      <c r="G25" s="40">
        <f>G26+G29</f>
        <v>10146573.710000001</v>
      </c>
      <c r="H25" s="40">
        <f>H26+H29</f>
        <v>10146573.710000001</v>
      </c>
      <c r="I25" s="40">
        <f>I26+I29</f>
        <v>0</v>
      </c>
      <c r="J25" s="40">
        <f t="shared" si="1"/>
        <v>0</v>
      </c>
    </row>
    <row r="26" spans="1:12" s="8" customFormat="1" ht="11.25">
      <c r="A26" s="43" t="s">
        <v>33</v>
      </c>
      <c r="B26" s="44">
        <v>2110</v>
      </c>
      <c r="C26" s="45" t="s">
        <v>34</v>
      </c>
      <c r="D26" s="46">
        <f t="shared" ref="D26:I26" si="2">SUM(D27:D28)</f>
        <v>8332340</v>
      </c>
      <c r="E26" s="47">
        <v>8332340</v>
      </c>
      <c r="F26" s="46">
        <f t="shared" si="2"/>
        <v>0</v>
      </c>
      <c r="G26" s="46">
        <f t="shared" si="2"/>
        <v>8332336.8799999999</v>
      </c>
      <c r="H26" s="46">
        <f t="shared" si="2"/>
        <v>8332336.8799999999</v>
      </c>
      <c r="I26" s="46">
        <f t="shared" si="2"/>
        <v>0</v>
      </c>
      <c r="J26" s="48">
        <f t="shared" si="1"/>
        <v>0</v>
      </c>
    </row>
    <row r="27" spans="1:12" s="8" customFormat="1" ht="11.25">
      <c r="A27" s="49" t="s">
        <v>35</v>
      </c>
      <c r="B27" s="41">
        <v>2111</v>
      </c>
      <c r="C27" s="50" t="s">
        <v>36</v>
      </c>
      <c r="D27" s="51">
        <v>8332340</v>
      </c>
      <c r="E27" s="52">
        <v>0</v>
      </c>
      <c r="F27" s="51">
        <v>0</v>
      </c>
      <c r="G27" s="51">
        <v>8332336.8799999999</v>
      </c>
      <c r="H27" s="51">
        <v>8332336.8799999999</v>
      </c>
      <c r="I27" s="51">
        <v>0</v>
      </c>
      <c r="J27" s="53">
        <f t="shared" si="1"/>
        <v>0</v>
      </c>
    </row>
    <row r="28" spans="1:12" s="8" customFormat="1" ht="11.25">
      <c r="A28" s="49" t="s">
        <v>37</v>
      </c>
      <c r="B28" s="41">
        <v>2112</v>
      </c>
      <c r="C28" s="50" t="s">
        <v>38</v>
      </c>
      <c r="D28" s="51">
        <v>0</v>
      </c>
      <c r="E28" s="52">
        <v>0</v>
      </c>
      <c r="F28" s="51">
        <v>0</v>
      </c>
      <c r="G28" s="51">
        <v>0</v>
      </c>
      <c r="H28" s="51">
        <v>0</v>
      </c>
      <c r="I28" s="51">
        <v>0</v>
      </c>
      <c r="J28" s="53">
        <f t="shared" si="1"/>
        <v>0</v>
      </c>
    </row>
    <row r="29" spans="1:12" s="8" customFormat="1" ht="11.25">
      <c r="A29" s="54" t="s">
        <v>39</v>
      </c>
      <c r="B29" s="44">
        <v>2120</v>
      </c>
      <c r="C29" s="45" t="s">
        <v>40</v>
      </c>
      <c r="D29" s="47">
        <v>1815115</v>
      </c>
      <c r="E29" s="47">
        <v>1815115</v>
      </c>
      <c r="F29" s="47">
        <v>0</v>
      </c>
      <c r="G29" s="47">
        <v>1814236.83</v>
      </c>
      <c r="H29" s="47">
        <v>1814236.83</v>
      </c>
      <c r="I29" s="47">
        <v>0</v>
      </c>
      <c r="J29" s="48">
        <f t="shared" si="1"/>
        <v>0</v>
      </c>
    </row>
    <row r="30" spans="1:12" s="8" customFormat="1" ht="11.25" customHeight="1">
      <c r="A30" s="55" t="s">
        <v>41</v>
      </c>
      <c r="B30" s="38">
        <v>2200</v>
      </c>
      <c r="C30" s="39" t="s">
        <v>42</v>
      </c>
      <c r="D30" s="56">
        <f>SUM(D31:D37)+D44</f>
        <v>0</v>
      </c>
      <c r="E30" s="56">
        <v>0</v>
      </c>
      <c r="F30" s="56">
        <f>SUM(F31:F37)+F44</f>
        <v>0</v>
      </c>
      <c r="G30" s="56">
        <f>SUM(G31:G37)+G44</f>
        <v>0</v>
      </c>
      <c r="H30" s="56">
        <f>SUM(H31:H37)+H44</f>
        <v>0</v>
      </c>
      <c r="I30" s="56">
        <f>SUM(I31:I37)+I44</f>
        <v>0</v>
      </c>
      <c r="J30" s="40">
        <f t="shared" si="1"/>
        <v>0</v>
      </c>
    </row>
    <row r="31" spans="1:12" s="8" customFormat="1" ht="12" customHeight="1">
      <c r="A31" s="43" t="s">
        <v>43</v>
      </c>
      <c r="B31" s="44">
        <v>2210</v>
      </c>
      <c r="C31" s="45" t="s">
        <v>44</v>
      </c>
      <c r="D31" s="47">
        <v>0</v>
      </c>
      <c r="E31" s="46">
        <v>0</v>
      </c>
      <c r="F31" s="47">
        <v>0</v>
      </c>
      <c r="G31" s="47">
        <v>0</v>
      </c>
      <c r="H31" s="47">
        <v>0</v>
      </c>
      <c r="I31" s="47">
        <v>0</v>
      </c>
      <c r="J31" s="48">
        <f t="shared" si="1"/>
        <v>0</v>
      </c>
    </row>
    <row r="32" spans="1:12" s="8" customFormat="1" ht="11.25">
      <c r="A32" s="43" t="s">
        <v>45</v>
      </c>
      <c r="B32" s="44">
        <v>2220</v>
      </c>
      <c r="C32" s="44">
        <v>100</v>
      </c>
      <c r="D32" s="47">
        <v>0</v>
      </c>
      <c r="E32" s="47">
        <v>0</v>
      </c>
      <c r="F32" s="47">
        <v>0</v>
      </c>
      <c r="G32" s="47">
        <v>0</v>
      </c>
      <c r="H32" s="47">
        <v>0</v>
      </c>
      <c r="I32" s="47">
        <v>0</v>
      </c>
      <c r="J32" s="48">
        <f t="shared" si="1"/>
        <v>0</v>
      </c>
    </row>
    <row r="33" spans="1:10" s="8" customFormat="1" ht="11.25">
      <c r="A33" s="43" t="s">
        <v>46</v>
      </c>
      <c r="B33" s="44">
        <v>2230</v>
      </c>
      <c r="C33" s="44">
        <v>110</v>
      </c>
      <c r="D33" s="47">
        <v>0</v>
      </c>
      <c r="E33" s="47">
        <v>0</v>
      </c>
      <c r="F33" s="47">
        <v>0</v>
      </c>
      <c r="G33" s="47">
        <v>0</v>
      </c>
      <c r="H33" s="47">
        <v>0</v>
      </c>
      <c r="I33" s="47">
        <v>0</v>
      </c>
      <c r="J33" s="48">
        <f t="shared" si="1"/>
        <v>0</v>
      </c>
    </row>
    <row r="34" spans="1:10" s="8" customFormat="1" ht="11.25">
      <c r="A34" s="43" t="s">
        <v>47</v>
      </c>
      <c r="B34" s="44">
        <v>2240</v>
      </c>
      <c r="C34" s="44">
        <v>120</v>
      </c>
      <c r="D34" s="47">
        <v>0</v>
      </c>
      <c r="E34" s="46">
        <v>0</v>
      </c>
      <c r="F34" s="47">
        <v>0</v>
      </c>
      <c r="G34" s="47">
        <v>0</v>
      </c>
      <c r="H34" s="47">
        <v>0</v>
      </c>
      <c r="I34" s="47">
        <v>0</v>
      </c>
      <c r="J34" s="48">
        <f t="shared" si="1"/>
        <v>0</v>
      </c>
    </row>
    <row r="35" spans="1:10" s="8" customFormat="1" ht="11.25">
      <c r="A35" s="43" t="s">
        <v>48</v>
      </c>
      <c r="B35" s="44">
        <v>2250</v>
      </c>
      <c r="C35" s="44">
        <v>130</v>
      </c>
      <c r="D35" s="47">
        <v>0</v>
      </c>
      <c r="E35" s="46">
        <v>0</v>
      </c>
      <c r="F35" s="47">
        <v>0</v>
      </c>
      <c r="G35" s="47">
        <v>0</v>
      </c>
      <c r="H35" s="47">
        <v>0</v>
      </c>
      <c r="I35" s="47">
        <v>0</v>
      </c>
      <c r="J35" s="48">
        <f t="shared" si="1"/>
        <v>0</v>
      </c>
    </row>
    <row r="36" spans="1:10" s="8" customFormat="1" ht="11.25">
      <c r="A36" s="54" t="s">
        <v>49</v>
      </c>
      <c r="B36" s="44">
        <v>2260</v>
      </c>
      <c r="C36" s="44">
        <v>140</v>
      </c>
      <c r="D36" s="47">
        <v>0</v>
      </c>
      <c r="E36" s="46">
        <v>0</v>
      </c>
      <c r="F36" s="47">
        <v>0</v>
      </c>
      <c r="G36" s="47">
        <v>0</v>
      </c>
      <c r="H36" s="47">
        <v>0</v>
      </c>
      <c r="I36" s="47">
        <v>0</v>
      </c>
      <c r="J36" s="48">
        <f t="shared" si="1"/>
        <v>0</v>
      </c>
    </row>
    <row r="37" spans="1:10" s="8" customFormat="1" ht="11.25">
      <c r="A37" s="54" t="s">
        <v>50</v>
      </c>
      <c r="B37" s="44">
        <v>2270</v>
      </c>
      <c r="C37" s="44">
        <v>150</v>
      </c>
      <c r="D37" s="46">
        <f>SUM(D38:D43)</f>
        <v>0</v>
      </c>
      <c r="E37" s="47">
        <v>0</v>
      </c>
      <c r="F37" s="46">
        <f>SUM(F38:F43)</f>
        <v>0</v>
      </c>
      <c r="G37" s="46">
        <f>SUM(G38:G43)</f>
        <v>0</v>
      </c>
      <c r="H37" s="46">
        <f>SUM(H38:H43)</f>
        <v>0</v>
      </c>
      <c r="I37" s="46">
        <f>SUM(I38:I43)</f>
        <v>0</v>
      </c>
      <c r="J37" s="48">
        <f>F37+G37-H37</f>
        <v>0</v>
      </c>
    </row>
    <row r="38" spans="1:10" s="8" customFormat="1" ht="11.25">
      <c r="A38" s="49" t="s">
        <v>51</v>
      </c>
      <c r="B38" s="41">
        <v>2271</v>
      </c>
      <c r="C38" s="41">
        <v>160</v>
      </c>
      <c r="D38" s="51">
        <v>0</v>
      </c>
      <c r="E38" s="52">
        <v>0</v>
      </c>
      <c r="F38" s="51">
        <v>0</v>
      </c>
      <c r="G38" s="51">
        <v>0</v>
      </c>
      <c r="H38" s="51">
        <v>0</v>
      </c>
      <c r="I38" s="51">
        <v>0</v>
      </c>
      <c r="J38" s="53">
        <f t="shared" si="1"/>
        <v>0</v>
      </c>
    </row>
    <row r="39" spans="1:10" s="8" customFormat="1" ht="11.25">
      <c r="A39" s="49" t="s">
        <v>52</v>
      </c>
      <c r="B39" s="41">
        <v>2272</v>
      </c>
      <c r="C39" s="41">
        <v>170</v>
      </c>
      <c r="D39" s="51">
        <v>0</v>
      </c>
      <c r="E39" s="52">
        <v>0</v>
      </c>
      <c r="F39" s="51">
        <v>0</v>
      </c>
      <c r="G39" s="51">
        <v>0</v>
      </c>
      <c r="H39" s="51">
        <v>0</v>
      </c>
      <c r="I39" s="51">
        <v>0</v>
      </c>
      <c r="J39" s="53">
        <f t="shared" si="1"/>
        <v>0</v>
      </c>
    </row>
    <row r="40" spans="1:10" s="8" customFormat="1" ht="11.25">
      <c r="A40" s="49" t="s">
        <v>53</v>
      </c>
      <c r="B40" s="41">
        <v>2273</v>
      </c>
      <c r="C40" s="41">
        <v>180</v>
      </c>
      <c r="D40" s="51">
        <v>0</v>
      </c>
      <c r="E40" s="52">
        <v>0</v>
      </c>
      <c r="F40" s="51">
        <v>0</v>
      </c>
      <c r="G40" s="51">
        <v>0</v>
      </c>
      <c r="H40" s="51">
        <v>0</v>
      </c>
      <c r="I40" s="51">
        <v>0</v>
      </c>
      <c r="J40" s="53">
        <f t="shared" si="1"/>
        <v>0</v>
      </c>
    </row>
    <row r="41" spans="1:10" s="8" customFormat="1" ht="11.25">
      <c r="A41" s="49" t="s">
        <v>54</v>
      </c>
      <c r="B41" s="41">
        <v>2274</v>
      </c>
      <c r="C41" s="41">
        <v>190</v>
      </c>
      <c r="D41" s="51">
        <v>0</v>
      </c>
      <c r="E41" s="52">
        <v>0</v>
      </c>
      <c r="F41" s="51">
        <v>0</v>
      </c>
      <c r="G41" s="51">
        <v>0</v>
      </c>
      <c r="H41" s="51">
        <v>0</v>
      </c>
      <c r="I41" s="51">
        <v>0</v>
      </c>
      <c r="J41" s="53">
        <f t="shared" si="1"/>
        <v>0</v>
      </c>
    </row>
    <row r="42" spans="1:10" s="8" customFormat="1" ht="11.25">
      <c r="A42" s="49" t="s">
        <v>55</v>
      </c>
      <c r="B42" s="41">
        <v>2275</v>
      </c>
      <c r="C42" s="41">
        <v>200</v>
      </c>
      <c r="D42" s="51">
        <v>0</v>
      </c>
      <c r="E42" s="52">
        <v>0</v>
      </c>
      <c r="F42" s="51">
        <v>0</v>
      </c>
      <c r="G42" s="51">
        <v>0</v>
      </c>
      <c r="H42" s="51">
        <v>0</v>
      </c>
      <c r="I42" s="51">
        <v>0</v>
      </c>
      <c r="J42" s="53">
        <f t="shared" si="1"/>
        <v>0</v>
      </c>
    </row>
    <row r="43" spans="1:10" s="8" customFormat="1" ht="11.25">
      <c r="A43" s="49" t="s">
        <v>56</v>
      </c>
      <c r="B43" s="41">
        <v>2276</v>
      </c>
      <c r="C43" s="41">
        <v>210</v>
      </c>
      <c r="D43" s="51">
        <v>0</v>
      </c>
      <c r="E43" s="52">
        <v>0</v>
      </c>
      <c r="F43" s="51">
        <v>0</v>
      </c>
      <c r="G43" s="51">
        <v>0</v>
      </c>
      <c r="H43" s="51">
        <v>0</v>
      </c>
      <c r="I43" s="51">
        <v>0</v>
      </c>
      <c r="J43" s="53">
        <f>F43+G43-H43</f>
        <v>0</v>
      </c>
    </row>
    <row r="44" spans="1:10" s="8" customFormat="1" ht="13.5" customHeight="1">
      <c r="A44" s="54" t="s">
        <v>57</v>
      </c>
      <c r="B44" s="44">
        <v>2280</v>
      </c>
      <c r="C44" s="44">
        <v>220</v>
      </c>
      <c r="D44" s="46">
        <f>SUM(D45:D46)</f>
        <v>0</v>
      </c>
      <c r="E44" s="46">
        <v>0</v>
      </c>
      <c r="F44" s="46">
        <f>SUM(F45:F46)</f>
        <v>0</v>
      </c>
      <c r="G44" s="46">
        <f>SUM(G45:G46)</f>
        <v>0</v>
      </c>
      <c r="H44" s="46">
        <f>SUM(H45:H46)</f>
        <v>0</v>
      </c>
      <c r="I44" s="46">
        <f>SUM(I45:I46)</f>
        <v>0</v>
      </c>
      <c r="J44" s="48">
        <f t="shared" si="1"/>
        <v>0</v>
      </c>
    </row>
    <row r="45" spans="1:10" s="8" customFormat="1" ht="12.75" customHeight="1">
      <c r="A45" s="57" t="s">
        <v>58</v>
      </c>
      <c r="B45" s="41">
        <v>2281</v>
      </c>
      <c r="C45" s="41">
        <v>230</v>
      </c>
      <c r="D45" s="51">
        <v>0</v>
      </c>
      <c r="E45" s="51">
        <v>0</v>
      </c>
      <c r="F45" s="51">
        <v>0</v>
      </c>
      <c r="G45" s="51">
        <v>0</v>
      </c>
      <c r="H45" s="51">
        <v>0</v>
      </c>
      <c r="I45" s="51">
        <v>0</v>
      </c>
      <c r="J45" s="53">
        <f t="shared" si="1"/>
        <v>0</v>
      </c>
    </row>
    <row r="46" spans="1:10" s="8" customFormat="1" ht="12.75" customHeight="1">
      <c r="A46" s="58" t="s">
        <v>59</v>
      </c>
      <c r="B46" s="41">
        <v>2282</v>
      </c>
      <c r="C46" s="41">
        <v>240</v>
      </c>
      <c r="D46" s="51">
        <v>0</v>
      </c>
      <c r="E46" s="51">
        <v>0</v>
      </c>
      <c r="F46" s="51">
        <v>0</v>
      </c>
      <c r="G46" s="51">
        <v>0</v>
      </c>
      <c r="H46" s="51">
        <v>0</v>
      </c>
      <c r="I46" s="51">
        <v>0</v>
      </c>
      <c r="J46" s="53">
        <f t="shared" si="1"/>
        <v>0</v>
      </c>
    </row>
    <row r="47" spans="1:10" s="8" customFormat="1" ht="11.25">
      <c r="A47" s="42" t="s">
        <v>60</v>
      </c>
      <c r="B47" s="38">
        <v>2400</v>
      </c>
      <c r="C47" s="38">
        <v>250</v>
      </c>
      <c r="D47" s="56">
        <f t="shared" ref="D47:I47" si="3">SUM(D48:D49)</f>
        <v>0</v>
      </c>
      <c r="E47" s="56">
        <f t="shared" si="3"/>
        <v>0</v>
      </c>
      <c r="F47" s="56">
        <f t="shared" si="3"/>
        <v>0</v>
      </c>
      <c r="G47" s="56">
        <f t="shared" si="3"/>
        <v>0</v>
      </c>
      <c r="H47" s="56">
        <f t="shared" si="3"/>
        <v>0</v>
      </c>
      <c r="I47" s="56">
        <f t="shared" si="3"/>
        <v>0</v>
      </c>
      <c r="J47" s="40">
        <f t="shared" si="1"/>
        <v>0</v>
      </c>
    </row>
    <row r="48" spans="1:10" s="8" customFormat="1" ht="11.25">
      <c r="A48" s="59" t="s">
        <v>61</v>
      </c>
      <c r="B48" s="44">
        <v>2410</v>
      </c>
      <c r="C48" s="44">
        <v>260</v>
      </c>
      <c r="D48" s="47">
        <v>0</v>
      </c>
      <c r="E48" s="46">
        <v>0</v>
      </c>
      <c r="F48" s="47">
        <v>0</v>
      </c>
      <c r="G48" s="47">
        <v>0</v>
      </c>
      <c r="H48" s="47">
        <v>0</v>
      </c>
      <c r="I48" s="47">
        <v>0</v>
      </c>
      <c r="J48" s="48">
        <f t="shared" si="1"/>
        <v>0</v>
      </c>
    </row>
    <row r="49" spans="1:10" s="8" customFormat="1" ht="11.25">
      <c r="A49" s="59" t="s">
        <v>62</v>
      </c>
      <c r="B49" s="44">
        <v>2420</v>
      </c>
      <c r="C49" s="44">
        <v>270</v>
      </c>
      <c r="D49" s="47">
        <v>0</v>
      </c>
      <c r="E49" s="46">
        <v>0</v>
      </c>
      <c r="F49" s="47">
        <v>0</v>
      </c>
      <c r="G49" s="47">
        <v>0</v>
      </c>
      <c r="H49" s="47">
        <v>0</v>
      </c>
      <c r="I49" s="47">
        <v>0</v>
      </c>
      <c r="J49" s="48">
        <f t="shared" si="1"/>
        <v>0</v>
      </c>
    </row>
    <row r="50" spans="1:10" s="8" customFormat="1" ht="12" customHeight="1">
      <c r="A50" s="60" t="s">
        <v>63</v>
      </c>
      <c r="B50" s="38">
        <v>2600</v>
      </c>
      <c r="C50" s="38">
        <v>280</v>
      </c>
      <c r="D50" s="56">
        <f t="shared" ref="D50:I50" si="4">SUM(D51:D53)</f>
        <v>0</v>
      </c>
      <c r="E50" s="56">
        <f t="shared" si="4"/>
        <v>0</v>
      </c>
      <c r="F50" s="56">
        <f t="shared" si="4"/>
        <v>0</v>
      </c>
      <c r="G50" s="56">
        <f t="shared" si="4"/>
        <v>0</v>
      </c>
      <c r="H50" s="56">
        <f t="shared" si="4"/>
        <v>0</v>
      </c>
      <c r="I50" s="56">
        <f t="shared" si="4"/>
        <v>0</v>
      </c>
      <c r="J50" s="40">
        <f t="shared" si="1"/>
        <v>0</v>
      </c>
    </row>
    <row r="51" spans="1:10" s="8" customFormat="1" ht="11.25">
      <c r="A51" s="54" t="s">
        <v>64</v>
      </c>
      <c r="B51" s="44">
        <v>2610</v>
      </c>
      <c r="C51" s="44">
        <v>290</v>
      </c>
      <c r="D51" s="61">
        <v>0</v>
      </c>
      <c r="E51" s="62">
        <v>0</v>
      </c>
      <c r="F51" s="61">
        <v>0</v>
      </c>
      <c r="G51" s="61">
        <v>0</v>
      </c>
      <c r="H51" s="61">
        <v>0</v>
      </c>
      <c r="I51" s="61">
        <v>0</v>
      </c>
      <c r="J51" s="48">
        <f t="shared" si="1"/>
        <v>0</v>
      </c>
    </row>
    <row r="52" spans="1:10" s="8" customFormat="1" ht="11.25">
      <c r="A52" s="54" t="s">
        <v>65</v>
      </c>
      <c r="B52" s="44">
        <v>2620</v>
      </c>
      <c r="C52" s="44">
        <v>300</v>
      </c>
      <c r="D52" s="61">
        <v>0</v>
      </c>
      <c r="E52" s="62">
        <v>0</v>
      </c>
      <c r="F52" s="61">
        <v>0</v>
      </c>
      <c r="G52" s="61">
        <v>0</v>
      </c>
      <c r="H52" s="61">
        <v>0</v>
      </c>
      <c r="I52" s="61">
        <v>0</v>
      </c>
      <c r="J52" s="48">
        <f t="shared" si="1"/>
        <v>0</v>
      </c>
    </row>
    <row r="53" spans="1:10" s="8" customFormat="1" ht="11.25">
      <c r="A53" s="59" t="s">
        <v>66</v>
      </c>
      <c r="B53" s="44">
        <v>2630</v>
      </c>
      <c r="C53" s="44">
        <v>310</v>
      </c>
      <c r="D53" s="61">
        <v>0</v>
      </c>
      <c r="E53" s="62">
        <v>0</v>
      </c>
      <c r="F53" s="61">
        <v>0</v>
      </c>
      <c r="G53" s="61">
        <v>0</v>
      </c>
      <c r="H53" s="61">
        <v>0</v>
      </c>
      <c r="I53" s="61">
        <v>0</v>
      </c>
      <c r="J53" s="48">
        <f t="shared" si="1"/>
        <v>0</v>
      </c>
    </row>
    <row r="54" spans="1:10" s="8" customFormat="1" ht="11.25">
      <c r="A54" s="55" t="s">
        <v>67</v>
      </c>
      <c r="B54" s="38">
        <v>2700</v>
      </c>
      <c r="C54" s="38">
        <v>320</v>
      </c>
      <c r="D54" s="63">
        <f t="shared" ref="D54:I54" si="5">SUM(D55:D57)</f>
        <v>0</v>
      </c>
      <c r="E54" s="64">
        <v>0</v>
      </c>
      <c r="F54" s="63">
        <f t="shared" si="5"/>
        <v>0</v>
      </c>
      <c r="G54" s="63">
        <f t="shared" si="5"/>
        <v>0</v>
      </c>
      <c r="H54" s="63">
        <f t="shared" si="5"/>
        <v>0</v>
      </c>
      <c r="I54" s="63">
        <f t="shared" si="5"/>
        <v>0</v>
      </c>
      <c r="J54" s="40">
        <f t="shared" si="1"/>
        <v>0</v>
      </c>
    </row>
    <row r="55" spans="1:10" s="8" customFormat="1" ht="12.75" customHeight="1">
      <c r="A55" s="54" t="s">
        <v>68</v>
      </c>
      <c r="B55" s="44">
        <v>2710</v>
      </c>
      <c r="C55" s="44">
        <v>330</v>
      </c>
      <c r="D55" s="61">
        <v>0</v>
      </c>
      <c r="E55" s="62">
        <v>0</v>
      </c>
      <c r="F55" s="61">
        <v>0</v>
      </c>
      <c r="G55" s="61">
        <v>0</v>
      </c>
      <c r="H55" s="61">
        <v>0</v>
      </c>
      <c r="I55" s="61">
        <v>0</v>
      </c>
      <c r="J55" s="48">
        <f t="shared" si="1"/>
        <v>0</v>
      </c>
    </row>
    <row r="56" spans="1:10" s="8" customFormat="1" ht="11.25">
      <c r="A56" s="54" t="s">
        <v>69</v>
      </c>
      <c r="B56" s="44">
        <v>2720</v>
      </c>
      <c r="C56" s="44">
        <v>340</v>
      </c>
      <c r="D56" s="61">
        <v>0</v>
      </c>
      <c r="E56" s="62">
        <v>0</v>
      </c>
      <c r="F56" s="61">
        <v>0</v>
      </c>
      <c r="G56" s="61">
        <v>0</v>
      </c>
      <c r="H56" s="61">
        <v>0</v>
      </c>
      <c r="I56" s="61">
        <v>0</v>
      </c>
      <c r="J56" s="48">
        <f t="shared" si="1"/>
        <v>0</v>
      </c>
    </row>
    <row r="57" spans="1:10" s="8" customFormat="1" ht="11.25">
      <c r="A57" s="54" t="s">
        <v>70</v>
      </c>
      <c r="B57" s="44">
        <v>2730</v>
      </c>
      <c r="C57" s="44">
        <v>350</v>
      </c>
      <c r="D57" s="61">
        <v>0</v>
      </c>
      <c r="E57" s="62">
        <v>0</v>
      </c>
      <c r="F57" s="61">
        <v>0</v>
      </c>
      <c r="G57" s="61">
        <v>0</v>
      </c>
      <c r="H57" s="61">
        <v>0</v>
      </c>
      <c r="I57" s="61">
        <v>0</v>
      </c>
      <c r="J57" s="48">
        <f t="shared" si="1"/>
        <v>0</v>
      </c>
    </row>
    <row r="58" spans="1:10" s="8" customFormat="1" ht="11.25">
      <c r="A58" s="55" t="s">
        <v>71</v>
      </c>
      <c r="B58" s="38">
        <v>2800</v>
      </c>
      <c r="C58" s="38">
        <v>360</v>
      </c>
      <c r="D58" s="64">
        <v>0</v>
      </c>
      <c r="E58" s="63">
        <v>0</v>
      </c>
      <c r="F58" s="64">
        <v>0</v>
      </c>
      <c r="G58" s="64">
        <v>0</v>
      </c>
      <c r="H58" s="64">
        <v>0</v>
      </c>
      <c r="I58" s="64">
        <v>0</v>
      </c>
      <c r="J58" s="40">
        <f t="shared" si="1"/>
        <v>0</v>
      </c>
    </row>
    <row r="59" spans="1:10" s="8" customFormat="1" ht="11.25">
      <c r="A59" s="38" t="s">
        <v>72</v>
      </c>
      <c r="B59" s="38">
        <v>3000</v>
      </c>
      <c r="C59" s="38">
        <v>370</v>
      </c>
      <c r="D59" s="63">
        <f t="shared" ref="D59:I59" si="6">D60+D74</f>
        <v>0</v>
      </c>
      <c r="E59" s="63">
        <f t="shared" si="6"/>
        <v>0</v>
      </c>
      <c r="F59" s="63">
        <f t="shared" si="6"/>
        <v>0</v>
      </c>
      <c r="G59" s="63">
        <f t="shared" si="6"/>
        <v>0</v>
      </c>
      <c r="H59" s="63">
        <f t="shared" si="6"/>
        <v>0</v>
      </c>
      <c r="I59" s="63">
        <f t="shared" si="6"/>
        <v>0</v>
      </c>
      <c r="J59" s="40">
        <f t="shared" si="1"/>
        <v>0</v>
      </c>
    </row>
    <row r="60" spans="1:10" s="8" customFormat="1" ht="11.25">
      <c r="A60" s="42" t="s">
        <v>73</v>
      </c>
      <c r="B60" s="38">
        <v>3100</v>
      </c>
      <c r="C60" s="38">
        <v>380</v>
      </c>
      <c r="D60" s="63">
        <f t="shared" ref="D60:I60" si="7">D61+D62+D65+D68+D72+D73</f>
        <v>0</v>
      </c>
      <c r="E60" s="63">
        <f t="shared" si="7"/>
        <v>0</v>
      </c>
      <c r="F60" s="63">
        <f t="shared" si="7"/>
        <v>0</v>
      </c>
      <c r="G60" s="63">
        <f t="shared" si="7"/>
        <v>0</v>
      </c>
      <c r="H60" s="63">
        <f t="shared" si="7"/>
        <v>0</v>
      </c>
      <c r="I60" s="63">
        <f t="shared" si="7"/>
        <v>0</v>
      </c>
      <c r="J60" s="40">
        <f t="shared" si="1"/>
        <v>0</v>
      </c>
    </row>
    <row r="61" spans="1:10" s="8" customFormat="1" ht="11.25">
      <c r="A61" s="54" t="s">
        <v>74</v>
      </c>
      <c r="B61" s="44">
        <v>3110</v>
      </c>
      <c r="C61" s="44">
        <v>390</v>
      </c>
      <c r="D61" s="61">
        <v>0</v>
      </c>
      <c r="E61" s="62">
        <v>0</v>
      </c>
      <c r="F61" s="61">
        <v>0</v>
      </c>
      <c r="G61" s="61">
        <v>0</v>
      </c>
      <c r="H61" s="61">
        <v>0</v>
      </c>
      <c r="I61" s="61">
        <v>0</v>
      </c>
      <c r="J61" s="48">
        <f t="shared" si="1"/>
        <v>0</v>
      </c>
    </row>
    <row r="62" spans="1:10" s="8" customFormat="1" ht="11.25">
      <c r="A62" s="59" t="s">
        <v>75</v>
      </c>
      <c r="B62" s="44">
        <v>3120</v>
      </c>
      <c r="C62" s="44">
        <v>400</v>
      </c>
      <c r="D62" s="65">
        <f t="shared" ref="D62:I62" si="8">SUM(D63:D64)</f>
        <v>0</v>
      </c>
      <c r="E62" s="65">
        <f t="shared" si="8"/>
        <v>0</v>
      </c>
      <c r="F62" s="65">
        <f t="shared" si="8"/>
        <v>0</v>
      </c>
      <c r="G62" s="65">
        <f t="shared" si="8"/>
        <v>0</v>
      </c>
      <c r="H62" s="65">
        <f t="shared" si="8"/>
        <v>0</v>
      </c>
      <c r="I62" s="65">
        <f t="shared" si="8"/>
        <v>0</v>
      </c>
      <c r="J62" s="48">
        <f t="shared" si="1"/>
        <v>0</v>
      </c>
    </row>
    <row r="63" spans="1:10" s="8" customFormat="1" ht="11.25">
      <c r="A63" s="49" t="s">
        <v>76</v>
      </c>
      <c r="B63" s="41">
        <v>3121</v>
      </c>
      <c r="C63" s="41">
        <v>410</v>
      </c>
      <c r="D63" s="66">
        <v>0</v>
      </c>
      <c r="E63" s="67">
        <v>0</v>
      </c>
      <c r="F63" s="66">
        <v>0</v>
      </c>
      <c r="G63" s="66">
        <v>0</v>
      </c>
      <c r="H63" s="66">
        <v>0</v>
      </c>
      <c r="I63" s="66">
        <v>0</v>
      </c>
      <c r="J63" s="53">
        <f t="shared" si="1"/>
        <v>0</v>
      </c>
    </row>
    <row r="64" spans="1:10" s="8" customFormat="1" ht="11.25">
      <c r="A64" s="49" t="s">
        <v>77</v>
      </c>
      <c r="B64" s="41">
        <v>3122</v>
      </c>
      <c r="C64" s="41">
        <v>420</v>
      </c>
      <c r="D64" s="66">
        <v>0</v>
      </c>
      <c r="E64" s="67">
        <v>0</v>
      </c>
      <c r="F64" s="66">
        <v>0</v>
      </c>
      <c r="G64" s="66">
        <v>0</v>
      </c>
      <c r="H64" s="66">
        <v>0</v>
      </c>
      <c r="I64" s="66">
        <v>0</v>
      </c>
      <c r="J64" s="53">
        <f t="shared" si="1"/>
        <v>0</v>
      </c>
    </row>
    <row r="65" spans="1:10" s="8" customFormat="1" ht="11.25">
      <c r="A65" s="43" t="s">
        <v>78</v>
      </c>
      <c r="B65" s="44">
        <v>3130</v>
      </c>
      <c r="C65" s="44">
        <v>430</v>
      </c>
      <c r="D65" s="62">
        <f t="shared" ref="D65:I65" si="9">SUM(D66:D67)</f>
        <v>0</v>
      </c>
      <c r="E65" s="62">
        <f t="shared" si="9"/>
        <v>0</v>
      </c>
      <c r="F65" s="62">
        <f t="shared" si="9"/>
        <v>0</v>
      </c>
      <c r="G65" s="62">
        <f t="shared" si="9"/>
        <v>0</v>
      </c>
      <c r="H65" s="62">
        <f t="shared" si="9"/>
        <v>0</v>
      </c>
      <c r="I65" s="62">
        <f t="shared" si="9"/>
        <v>0</v>
      </c>
      <c r="J65" s="68">
        <f t="shared" si="1"/>
        <v>0</v>
      </c>
    </row>
    <row r="66" spans="1:10" s="8" customFormat="1" ht="11.25">
      <c r="A66" s="49" t="s">
        <v>79</v>
      </c>
      <c r="B66" s="41">
        <v>3131</v>
      </c>
      <c r="C66" s="41">
        <v>440</v>
      </c>
      <c r="D66" s="66">
        <v>0</v>
      </c>
      <c r="E66" s="67">
        <v>0</v>
      </c>
      <c r="F66" s="66">
        <v>0</v>
      </c>
      <c r="G66" s="66">
        <v>0</v>
      </c>
      <c r="H66" s="66">
        <v>0</v>
      </c>
      <c r="I66" s="66">
        <v>0</v>
      </c>
      <c r="J66" s="53">
        <f t="shared" si="1"/>
        <v>0</v>
      </c>
    </row>
    <row r="67" spans="1:10" s="8" customFormat="1" ht="11.25">
      <c r="A67" s="49" t="s">
        <v>80</v>
      </c>
      <c r="B67" s="41">
        <v>3132</v>
      </c>
      <c r="C67" s="41">
        <v>450</v>
      </c>
      <c r="D67" s="66">
        <v>0</v>
      </c>
      <c r="E67" s="67">
        <v>0</v>
      </c>
      <c r="F67" s="66">
        <v>0</v>
      </c>
      <c r="G67" s="66">
        <v>0</v>
      </c>
      <c r="H67" s="66">
        <v>0</v>
      </c>
      <c r="I67" s="66">
        <v>0</v>
      </c>
      <c r="J67" s="53">
        <f t="shared" si="1"/>
        <v>0</v>
      </c>
    </row>
    <row r="68" spans="1:10" s="8" customFormat="1" ht="11.25">
      <c r="A68" s="43" t="s">
        <v>81</v>
      </c>
      <c r="B68" s="44">
        <v>3140</v>
      </c>
      <c r="C68" s="44">
        <v>460</v>
      </c>
      <c r="D68" s="62">
        <f t="shared" ref="D68:I68" si="10">SUM(D69:D71)</f>
        <v>0</v>
      </c>
      <c r="E68" s="62">
        <f t="shared" si="10"/>
        <v>0</v>
      </c>
      <c r="F68" s="62">
        <f t="shared" si="10"/>
        <v>0</v>
      </c>
      <c r="G68" s="62">
        <f t="shared" si="10"/>
        <v>0</v>
      </c>
      <c r="H68" s="62">
        <f t="shared" si="10"/>
        <v>0</v>
      </c>
      <c r="I68" s="62">
        <f t="shared" si="10"/>
        <v>0</v>
      </c>
      <c r="J68" s="68">
        <f t="shared" si="1"/>
        <v>0</v>
      </c>
    </row>
    <row r="69" spans="1:10" s="8" customFormat="1" ht="12">
      <c r="A69" s="69" t="s">
        <v>82</v>
      </c>
      <c r="B69" s="41">
        <v>3141</v>
      </c>
      <c r="C69" s="41">
        <v>470</v>
      </c>
      <c r="D69" s="66">
        <v>0</v>
      </c>
      <c r="E69" s="67">
        <v>0</v>
      </c>
      <c r="F69" s="66">
        <v>0</v>
      </c>
      <c r="G69" s="66">
        <v>0</v>
      </c>
      <c r="H69" s="66">
        <v>0</v>
      </c>
      <c r="I69" s="66">
        <v>0</v>
      </c>
      <c r="J69" s="53">
        <f t="shared" si="1"/>
        <v>0</v>
      </c>
    </row>
    <row r="70" spans="1:10" s="8" customFormat="1" ht="12">
      <c r="A70" s="69" t="s">
        <v>83</v>
      </c>
      <c r="B70" s="41">
        <v>3142</v>
      </c>
      <c r="C70" s="41">
        <v>480</v>
      </c>
      <c r="D70" s="66">
        <v>0</v>
      </c>
      <c r="E70" s="67">
        <v>0</v>
      </c>
      <c r="F70" s="66">
        <v>0</v>
      </c>
      <c r="G70" s="66">
        <v>0</v>
      </c>
      <c r="H70" s="66">
        <v>0</v>
      </c>
      <c r="I70" s="66">
        <v>0</v>
      </c>
      <c r="J70" s="53">
        <f t="shared" si="1"/>
        <v>0</v>
      </c>
    </row>
    <row r="71" spans="1:10" s="8" customFormat="1" ht="12">
      <c r="A71" s="69" t="s">
        <v>84</v>
      </c>
      <c r="B71" s="41">
        <v>3143</v>
      </c>
      <c r="C71" s="41">
        <v>490</v>
      </c>
      <c r="D71" s="66">
        <v>0</v>
      </c>
      <c r="E71" s="67">
        <v>0</v>
      </c>
      <c r="F71" s="66">
        <v>0</v>
      </c>
      <c r="G71" s="66">
        <v>0</v>
      </c>
      <c r="H71" s="66">
        <v>0</v>
      </c>
      <c r="I71" s="66">
        <v>0</v>
      </c>
      <c r="J71" s="53">
        <f t="shared" si="1"/>
        <v>0</v>
      </c>
    </row>
    <row r="72" spans="1:10" s="8" customFormat="1" ht="11.25">
      <c r="A72" s="43" t="s">
        <v>85</v>
      </c>
      <c r="B72" s="44">
        <v>3150</v>
      </c>
      <c r="C72" s="44">
        <v>500</v>
      </c>
      <c r="D72" s="61">
        <v>0</v>
      </c>
      <c r="E72" s="62">
        <v>0</v>
      </c>
      <c r="F72" s="61">
        <v>0</v>
      </c>
      <c r="G72" s="61">
        <v>0</v>
      </c>
      <c r="H72" s="61">
        <v>0</v>
      </c>
      <c r="I72" s="61">
        <v>0</v>
      </c>
      <c r="J72" s="68">
        <f t="shared" si="1"/>
        <v>0</v>
      </c>
    </row>
    <row r="73" spans="1:10" s="8" customFormat="1" ht="11.25">
      <c r="A73" s="43" t="s">
        <v>86</v>
      </c>
      <c r="B73" s="44">
        <v>3160</v>
      </c>
      <c r="C73" s="44">
        <v>510</v>
      </c>
      <c r="D73" s="61">
        <v>0</v>
      </c>
      <c r="E73" s="62">
        <v>0</v>
      </c>
      <c r="F73" s="61">
        <v>0</v>
      </c>
      <c r="G73" s="61">
        <v>0</v>
      </c>
      <c r="H73" s="61">
        <v>0</v>
      </c>
      <c r="I73" s="61">
        <v>0</v>
      </c>
      <c r="J73" s="68">
        <f t="shared" si="1"/>
        <v>0</v>
      </c>
    </row>
    <row r="74" spans="1:10" s="8" customFormat="1" ht="11.25">
      <c r="A74" s="42" t="s">
        <v>87</v>
      </c>
      <c r="B74" s="38">
        <v>3200</v>
      </c>
      <c r="C74" s="38">
        <v>520</v>
      </c>
      <c r="D74" s="63">
        <f t="shared" ref="D74:I74" si="11">SUM(D75:D78)</f>
        <v>0</v>
      </c>
      <c r="E74" s="63">
        <f t="shared" si="11"/>
        <v>0</v>
      </c>
      <c r="F74" s="63">
        <f t="shared" si="11"/>
        <v>0</v>
      </c>
      <c r="G74" s="63">
        <f t="shared" si="11"/>
        <v>0</v>
      </c>
      <c r="H74" s="63">
        <f t="shared" si="11"/>
        <v>0</v>
      </c>
      <c r="I74" s="63">
        <f t="shared" si="11"/>
        <v>0</v>
      </c>
      <c r="J74" s="40">
        <f t="shared" si="1"/>
        <v>0</v>
      </c>
    </row>
    <row r="75" spans="1:10" s="8" customFormat="1" ht="11.25">
      <c r="A75" s="54" t="s">
        <v>88</v>
      </c>
      <c r="B75" s="44">
        <v>3210</v>
      </c>
      <c r="C75" s="44">
        <v>530</v>
      </c>
      <c r="D75" s="70">
        <v>0</v>
      </c>
      <c r="E75" s="71">
        <v>0</v>
      </c>
      <c r="F75" s="70">
        <v>0</v>
      </c>
      <c r="G75" s="70">
        <v>0</v>
      </c>
      <c r="H75" s="70">
        <v>0</v>
      </c>
      <c r="I75" s="70">
        <v>0</v>
      </c>
      <c r="J75" s="68">
        <f t="shared" si="1"/>
        <v>0</v>
      </c>
    </row>
    <row r="76" spans="1:10" s="8" customFormat="1" ht="11.25">
      <c r="A76" s="54" t="s">
        <v>89</v>
      </c>
      <c r="B76" s="44">
        <v>3220</v>
      </c>
      <c r="C76" s="44">
        <v>540</v>
      </c>
      <c r="D76" s="70">
        <v>0</v>
      </c>
      <c r="E76" s="71">
        <v>0</v>
      </c>
      <c r="F76" s="70">
        <v>0</v>
      </c>
      <c r="G76" s="70">
        <v>0</v>
      </c>
      <c r="H76" s="70">
        <v>0</v>
      </c>
      <c r="I76" s="70">
        <v>0</v>
      </c>
      <c r="J76" s="68">
        <f t="shared" si="1"/>
        <v>0</v>
      </c>
    </row>
    <row r="77" spans="1:10" s="8" customFormat="1" ht="11.25">
      <c r="A77" s="43" t="s">
        <v>90</v>
      </c>
      <c r="B77" s="44">
        <v>3230</v>
      </c>
      <c r="C77" s="44">
        <v>550</v>
      </c>
      <c r="D77" s="70">
        <v>0</v>
      </c>
      <c r="E77" s="71">
        <v>0</v>
      </c>
      <c r="F77" s="70">
        <v>0</v>
      </c>
      <c r="G77" s="70">
        <v>0</v>
      </c>
      <c r="H77" s="70">
        <v>0</v>
      </c>
      <c r="I77" s="70">
        <v>0</v>
      </c>
      <c r="J77" s="68">
        <f t="shared" si="1"/>
        <v>0</v>
      </c>
    </row>
    <row r="78" spans="1:10" s="8" customFormat="1" ht="11.25">
      <c r="A78" s="54" t="s">
        <v>91</v>
      </c>
      <c r="B78" s="44">
        <v>3240</v>
      </c>
      <c r="C78" s="44">
        <v>560</v>
      </c>
      <c r="D78" s="61">
        <v>0</v>
      </c>
      <c r="E78" s="62">
        <v>0</v>
      </c>
      <c r="F78" s="61">
        <v>0</v>
      </c>
      <c r="G78" s="61">
        <v>0</v>
      </c>
      <c r="H78" s="61">
        <v>0</v>
      </c>
      <c r="I78" s="61">
        <v>0</v>
      </c>
      <c r="J78" s="68">
        <f t="shared" si="1"/>
        <v>0</v>
      </c>
    </row>
    <row r="79" spans="1:10" s="8" customFormat="1" ht="11.25">
      <c r="A79" s="38" t="s">
        <v>92</v>
      </c>
      <c r="B79" s="38">
        <v>4100</v>
      </c>
      <c r="C79" s="38">
        <v>570</v>
      </c>
      <c r="D79" s="71">
        <f t="shared" ref="D79:I79" si="12">SUM(D80)</f>
        <v>0</v>
      </c>
      <c r="E79" s="71">
        <f t="shared" si="12"/>
        <v>0</v>
      </c>
      <c r="F79" s="71">
        <f t="shared" si="12"/>
        <v>0</v>
      </c>
      <c r="G79" s="71">
        <f t="shared" si="12"/>
        <v>0</v>
      </c>
      <c r="H79" s="71">
        <f t="shared" si="12"/>
        <v>0</v>
      </c>
      <c r="I79" s="71">
        <f t="shared" si="12"/>
        <v>0</v>
      </c>
      <c r="J79" s="40">
        <f t="shared" si="1"/>
        <v>0</v>
      </c>
    </row>
    <row r="80" spans="1:10" s="8" customFormat="1" ht="11.25">
      <c r="A80" s="43" t="s">
        <v>93</v>
      </c>
      <c r="B80" s="44">
        <v>4110</v>
      </c>
      <c r="C80" s="44">
        <v>580</v>
      </c>
      <c r="D80" s="62">
        <f t="shared" ref="D80:I80" si="13">SUM(D81:D83)</f>
        <v>0</v>
      </c>
      <c r="E80" s="62">
        <f t="shared" si="13"/>
        <v>0</v>
      </c>
      <c r="F80" s="62">
        <f t="shared" si="13"/>
        <v>0</v>
      </c>
      <c r="G80" s="62">
        <f t="shared" si="13"/>
        <v>0</v>
      </c>
      <c r="H80" s="62">
        <f t="shared" si="13"/>
        <v>0</v>
      </c>
      <c r="I80" s="62">
        <f t="shared" si="13"/>
        <v>0</v>
      </c>
      <c r="J80" s="68">
        <f t="shared" si="1"/>
        <v>0</v>
      </c>
    </row>
    <row r="81" spans="1:10" s="8" customFormat="1" ht="11.25">
      <c r="A81" s="49" t="s">
        <v>94</v>
      </c>
      <c r="B81" s="41">
        <v>4111</v>
      </c>
      <c r="C81" s="41">
        <v>590</v>
      </c>
      <c r="D81" s="61">
        <v>0</v>
      </c>
      <c r="E81" s="62">
        <v>0</v>
      </c>
      <c r="F81" s="61">
        <v>0</v>
      </c>
      <c r="G81" s="61">
        <v>0</v>
      </c>
      <c r="H81" s="61">
        <v>0</v>
      </c>
      <c r="I81" s="61">
        <v>0</v>
      </c>
      <c r="J81" s="53">
        <f t="shared" si="1"/>
        <v>0</v>
      </c>
    </row>
    <row r="82" spans="1:10" s="8" customFormat="1" ht="12.75" customHeight="1">
      <c r="A82" s="49" t="s">
        <v>95</v>
      </c>
      <c r="B82" s="41">
        <v>4112</v>
      </c>
      <c r="C82" s="41">
        <v>600</v>
      </c>
      <c r="D82" s="61">
        <v>0</v>
      </c>
      <c r="E82" s="62">
        <v>0</v>
      </c>
      <c r="F82" s="61">
        <v>0</v>
      </c>
      <c r="G82" s="61">
        <v>0</v>
      </c>
      <c r="H82" s="61">
        <v>0</v>
      </c>
      <c r="I82" s="61">
        <v>0</v>
      </c>
      <c r="J82" s="53">
        <f t="shared" si="1"/>
        <v>0</v>
      </c>
    </row>
    <row r="83" spans="1:10" s="8" customFormat="1" ht="12.75">
      <c r="A83" s="72" t="s">
        <v>96</v>
      </c>
      <c r="B83" s="41">
        <v>4113</v>
      </c>
      <c r="C83" s="41">
        <v>610</v>
      </c>
      <c r="D83" s="66">
        <v>0</v>
      </c>
      <c r="E83" s="67">
        <v>0</v>
      </c>
      <c r="F83" s="66">
        <v>0</v>
      </c>
      <c r="G83" s="66">
        <v>0</v>
      </c>
      <c r="H83" s="66">
        <v>0</v>
      </c>
      <c r="I83" s="66">
        <v>0</v>
      </c>
      <c r="J83" s="53">
        <f t="shared" si="1"/>
        <v>0</v>
      </c>
    </row>
    <row r="84" spans="1:10" s="8" customFormat="1" ht="11.25">
      <c r="A84" s="38" t="s">
        <v>97</v>
      </c>
      <c r="B84" s="38">
        <v>4200</v>
      </c>
      <c r="C84" s="38">
        <v>620</v>
      </c>
      <c r="D84" s="63">
        <f t="shared" ref="D84:I84" si="14">D85</f>
        <v>0</v>
      </c>
      <c r="E84" s="63">
        <f t="shared" si="14"/>
        <v>0</v>
      </c>
      <c r="F84" s="63">
        <f t="shared" si="14"/>
        <v>0</v>
      </c>
      <c r="G84" s="63">
        <f t="shared" si="14"/>
        <v>0</v>
      </c>
      <c r="H84" s="63">
        <f t="shared" si="14"/>
        <v>0</v>
      </c>
      <c r="I84" s="63">
        <f t="shared" si="14"/>
        <v>0</v>
      </c>
      <c r="J84" s="40">
        <f t="shared" si="1"/>
        <v>0</v>
      </c>
    </row>
    <row r="85" spans="1:10" s="8" customFormat="1" ht="11.25">
      <c r="A85" s="43" t="s">
        <v>98</v>
      </c>
      <c r="B85" s="44">
        <v>4210</v>
      </c>
      <c r="C85" s="44">
        <v>630</v>
      </c>
      <c r="D85" s="61">
        <v>0</v>
      </c>
      <c r="E85" s="62">
        <v>0</v>
      </c>
      <c r="F85" s="61">
        <v>0</v>
      </c>
      <c r="G85" s="61">
        <v>0</v>
      </c>
      <c r="H85" s="61">
        <v>0</v>
      </c>
      <c r="I85" s="61">
        <v>0</v>
      </c>
      <c r="J85" s="68">
        <f t="shared" si="1"/>
        <v>0</v>
      </c>
    </row>
    <row r="86" spans="1:10" s="8" customFormat="1" ht="11.25">
      <c r="A86" s="49" t="s">
        <v>99</v>
      </c>
      <c r="B86" s="41">
        <v>5000</v>
      </c>
      <c r="C86" s="41">
        <v>640</v>
      </c>
      <c r="D86" s="66" t="s">
        <v>100</v>
      </c>
      <c r="E86" s="66">
        <v>0</v>
      </c>
      <c r="F86" s="73" t="s">
        <v>100</v>
      </c>
      <c r="G86" s="73" t="s">
        <v>100</v>
      </c>
      <c r="H86" s="73" t="s">
        <v>100</v>
      </c>
      <c r="I86" s="73" t="s">
        <v>100</v>
      </c>
      <c r="J86" s="53" t="s">
        <v>100</v>
      </c>
    </row>
    <row r="87" spans="1:10" s="8" customFormat="1" ht="11.25">
      <c r="A87" s="49" t="s">
        <v>101</v>
      </c>
      <c r="B87" s="41">
        <v>9000</v>
      </c>
      <c r="C87" s="41">
        <v>650</v>
      </c>
      <c r="D87" s="66">
        <v>0</v>
      </c>
      <c r="E87" s="67">
        <v>0</v>
      </c>
      <c r="F87" s="66">
        <v>0</v>
      </c>
      <c r="G87" s="66">
        <v>0</v>
      </c>
      <c r="H87" s="66">
        <v>0</v>
      </c>
      <c r="I87" s="66">
        <v>0</v>
      </c>
      <c r="J87" s="53">
        <f t="shared" si="1"/>
        <v>0</v>
      </c>
    </row>
    <row r="88" spans="1:10" s="8" customFormat="1" ht="11.25" hidden="1">
      <c r="A88" s="74"/>
      <c r="B88" s="75"/>
      <c r="C88" s="75">
        <v>650</v>
      </c>
      <c r="D88" s="76"/>
      <c r="E88" s="77"/>
      <c r="F88" s="76"/>
      <c r="G88" s="76"/>
      <c r="H88" s="76"/>
      <c r="I88" s="76"/>
      <c r="J88" s="78"/>
    </row>
    <row r="89" spans="1:10" s="8" customFormat="1" ht="11.25" hidden="1">
      <c r="A89" s="49"/>
      <c r="B89" s="79"/>
      <c r="C89" s="79"/>
      <c r="D89" s="80"/>
      <c r="E89" s="81"/>
      <c r="F89" s="80"/>
      <c r="G89" s="80"/>
      <c r="H89" s="80"/>
      <c r="I89" s="80"/>
      <c r="J89" s="82"/>
    </row>
    <row r="90" spans="1:10" s="8" customFormat="1" ht="11.25" hidden="1">
      <c r="A90" s="49"/>
      <c r="B90" s="79"/>
      <c r="C90" s="79"/>
      <c r="D90" s="80"/>
      <c r="E90" s="81"/>
      <c r="F90" s="80"/>
      <c r="G90" s="80"/>
      <c r="H90" s="80"/>
      <c r="I90" s="80"/>
      <c r="J90" s="82"/>
    </row>
    <row r="91" spans="1:10" s="8" customFormat="1" ht="12.75" hidden="1">
      <c r="A91" s="83"/>
      <c r="B91" s="79"/>
      <c r="C91" s="79"/>
      <c r="D91" s="80"/>
      <c r="E91" s="84"/>
      <c r="F91" s="80"/>
      <c r="G91" s="80"/>
      <c r="H91" s="80"/>
      <c r="I91" s="80"/>
      <c r="J91" s="82"/>
    </row>
    <row r="92" spans="1:10" s="8" customFormat="1" ht="11.25" hidden="1">
      <c r="A92" s="43"/>
      <c r="B92" s="85"/>
      <c r="C92" s="85"/>
      <c r="D92" s="86"/>
      <c r="E92" s="87"/>
      <c r="F92" s="86"/>
      <c r="G92" s="86"/>
      <c r="H92" s="86"/>
      <c r="I92" s="86"/>
      <c r="J92" s="88"/>
    </row>
    <row r="93" spans="1:10" s="8" customFormat="1" ht="11.25" hidden="1">
      <c r="A93" s="49"/>
      <c r="B93" s="79"/>
      <c r="C93" s="79"/>
      <c r="D93" s="80"/>
      <c r="E93" s="81"/>
      <c r="F93" s="80"/>
      <c r="G93" s="80"/>
      <c r="H93" s="80"/>
      <c r="I93" s="80"/>
      <c r="J93" s="82"/>
    </row>
    <row r="94" spans="1:10" s="8" customFormat="1" ht="11.25" hidden="1">
      <c r="A94" s="49"/>
      <c r="B94" s="79"/>
      <c r="C94" s="79"/>
      <c r="D94" s="80"/>
      <c r="E94" s="81"/>
      <c r="F94" s="80"/>
      <c r="G94" s="80"/>
      <c r="H94" s="80"/>
      <c r="I94" s="80"/>
      <c r="J94" s="82"/>
    </row>
    <row r="95" spans="1:10" s="8" customFormat="1" ht="11.25" hidden="1">
      <c r="A95" s="49"/>
      <c r="B95" s="79"/>
      <c r="C95" s="79"/>
      <c r="D95" s="80"/>
      <c r="E95" s="81"/>
      <c r="F95" s="80"/>
      <c r="G95" s="80"/>
      <c r="H95" s="80"/>
      <c r="I95" s="80"/>
      <c r="J95" s="82"/>
    </row>
    <row r="96" spans="1:10" s="8" customFormat="1" ht="12" hidden="1">
      <c r="A96" s="89"/>
      <c r="B96" s="90"/>
      <c r="C96" s="90"/>
      <c r="D96" s="91"/>
      <c r="E96" s="92"/>
      <c r="F96" s="91"/>
      <c r="G96" s="91"/>
      <c r="H96" s="91"/>
      <c r="I96" s="91"/>
      <c r="J96" s="88"/>
    </row>
    <row r="97" spans="1:10" s="8" customFormat="1" ht="11.25" hidden="1">
      <c r="A97" s="43"/>
      <c r="B97" s="85"/>
      <c r="C97" s="85"/>
      <c r="D97" s="93"/>
      <c r="E97" s="94"/>
      <c r="F97" s="93"/>
      <c r="G97" s="93"/>
      <c r="H97" s="93"/>
      <c r="I97" s="93"/>
      <c r="J97" s="95"/>
    </row>
    <row r="98" spans="1:10" s="8" customFormat="1" ht="11.25" hidden="1">
      <c r="A98" s="43"/>
      <c r="B98" s="85"/>
      <c r="C98" s="85"/>
      <c r="D98" s="93"/>
      <c r="E98" s="94"/>
      <c r="F98" s="93"/>
      <c r="G98" s="93"/>
      <c r="H98" s="93"/>
      <c r="I98" s="93"/>
      <c r="J98" s="95"/>
    </row>
    <row r="99" spans="1:10" s="8" customFormat="1" ht="11.25" hidden="1">
      <c r="A99" s="96"/>
      <c r="B99" s="97"/>
      <c r="C99" s="79"/>
      <c r="D99" s="81"/>
      <c r="E99" s="98"/>
      <c r="F99" s="99"/>
      <c r="G99" s="99"/>
      <c r="H99" s="99"/>
      <c r="I99" s="99"/>
      <c r="J99" s="100"/>
    </row>
    <row r="100" spans="1:10" ht="14.25" customHeight="1">
      <c r="A100" s="13" t="s">
        <v>102</v>
      </c>
      <c r="D100" s="101"/>
      <c r="E100" s="101"/>
    </row>
    <row r="101" spans="1:10" s="1" customFormat="1" ht="12.75" customHeight="1">
      <c r="A101" s="102" t="str">
        <f>[1]ЗАПОЛНИТЬ!F30</f>
        <v xml:space="preserve">Керівник </v>
      </c>
      <c r="C101" s="102"/>
      <c r="D101" s="103"/>
      <c r="E101" s="103"/>
      <c r="F101" s="102"/>
      <c r="G101" s="104" t="str">
        <f>[1]ЗАПОЛНИТЬ!F26</f>
        <v>С.М.Дорошенко</v>
      </c>
      <c r="H101" s="104"/>
      <c r="I101" s="104"/>
    </row>
    <row r="102" spans="1:10" s="1" customFormat="1" ht="12.75" customHeight="1">
      <c r="B102" s="102"/>
      <c r="C102" s="102"/>
      <c r="D102" s="105" t="s">
        <v>103</v>
      </c>
      <c r="E102" s="105"/>
      <c r="F102" s="102"/>
      <c r="G102" s="106" t="s">
        <v>104</v>
      </c>
      <c r="H102" s="106"/>
    </row>
    <row r="103" spans="1:10" s="1" customFormat="1" ht="12" customHeight="1">
      <c r="A103" s="102" t="str">
        <f>[1]ЗАПОЛНИТЬ!F31</f>
        <v>Головний бухгалтер</v>
      </c>
      <c r="C103" s="102"/>
      <c r="D103" s="107"/>
      <c r="E103" s="107"/>
      <c r="F103" s="102"/>
      <c r="G103" s="104" t="str">
        <f>[1]ЗАПОЛНИТЬ!F28</f>
        <v>Л.М.Альохіна</v>
      </c>
      <c r="H103" s="104"/>
      <c r="I103" s="104"/>
    </row>
    <row r="104" spans="1:10" s="1" customFormat="1" ht="12" customHeight="1">
      <c r="A104" s="108" t="str">
        <f>[1]ЗАПОЛНИТЬ!C19</f>
        <v>"10"січня 2019 року</v>
      </c>
      <c r="C104" s="102"/>
      <c r="D104" s="105" t="s">
        <v>103</v>
      </c>
      <c r="E104" s="105"/>
      <c r="G104" s="106" t="s">
        <v>104</v>
      </c>
      <c r="H104" s="106"/>
      <c r="I104" s="109"/>
    </row>
    <row r="105" spans="1:10" s="1" customFormat="1">
      <c r="A105" s="8"/>
    </row>
    <row r="107" spans="1:10">
      <c r="A107" s="110"/>
    </row>
  </sheetData>
  <sheetProtection formatColumns="0" formatRows="0"/>
  <mergeCells count="34">
    <mergeCell ref="D103:E103"/>
    <mergeCell ref="G103:I103"/>
    <mergeCell ref="D104:E104"/>
    <mergeCell ref="G104:H104"/>
    <mergeCell ref="H19:H21"/>
    <mergeCell ref="I19:I21"/>
    <mergeCell ref="J19:J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G11"/>
    <mergeCell ref="A12:C12"/>
    <mergeCell ref="E12:H12"/>
    <mergeCell ref="A13:C13"/>
    <mergeCell ref="E13:J13"/>
    <mergeCell ref="A14:C14"/>
    <mergeCell ref="E14:J14"/>
    <mergeCell ref="G1:J3"/>
    <mergeCell ref="A4:J4"/>
    <mergeCell ref="A5:F5"/>
    <mergeCell ref="A6:J6"/>
    <mergeCell ref="B9:G9"/>
    <mergeCell ref="B10:G10"/>
  </mergeCells>
  <pageMargins left="0.19685039370078741" right="0.19685039370078741" top="0.59055118110236227" bottom="0.19685039370078741" header="0.59055118110236227" footer="0.19685039370078741"/>
  <pageSetup paperSize="9" scale="97" fitToHeight="2" orientation="landscape" r:id="rId1"/>
  <colBreaks count="1" manualBreakCount="1">
    <brk id="10" max="1048575" man="1"/>
  </colBreaks>
</worksheet>
</file>

<file path=xl/worksheets/sheet10.xml><?xml version="1.0" encoding="utf-8"?>
<worksheet xmlns="http://schemas.openxmlformats.org/spreadsheetml/2006/main" xmlns:r="http://schemas.openxmlformats.org/officeDocument/2006/relationships">
  <sheetPr codeName="Лист26"/>
  <dimension ref="A1:H59"/>
  <sheetViews>
    <sheetView workbookViewId="0">
      <selection activeCell="A9" sqref="A9:B9"/>
    </sheetView>
  </sheetViews>
  <sheetFormatPr defaultRowHeight="15"/>
  <cols>
    <col min="1" max="1" width="15.42578125" style="1" customWidth="1"/>
    <col min="2" max="2" width="21.140625" style="1" customWidth="1"/>
    <col min="3" max="3" width="9.140625" style="1" customWidth="1"/>
    <col min="4" max="4" width="11.140625" style="1" customWidth="1"/>
    <col min="5" max="5" width="9.85546875" style="1" customWidth="1"/>
    <col min="6" max="6" width="14" style="1" customWidth="1"/>
    <col min="7" max="7" width="17.7109375" style="1" customWidth="1"/>
    <col min="8" max="16384" width="9.140625" style="1"/>
  </cols>
  <sheetData>
    <row r="1" spans="1:8">
      <c r="E1" s="257" t="s">
        <v>189</v>
      </c>
      <c r="F1" s="117"/>
      <c r="G1" s="117"/>
    </row>
    <row r="2" spans="1:8" ht="15" customHeight="1">
      <c r="E2" s="117"/>
      <c r="F2" s="117"/>
      <c r="G2" s="117"/>
    </row>
    <row r="3" spans="1:8" ht="39.75" customHeight="1">
      <c r="E3" s="117"/>
      <c r="F3" s="117"/>
      <c r="G3" s="117"/>
    </row>
    <row r="4" spans="1:8">
      <c r="A4" s="4" t="s">
        <v>190</v>
      </c>
      <c r="B4" s="4"/>
      <c r="C4" s="4"/>
      <c r="D4" s="4"/>
      <c r="E4" s="4"/>
      <c r="F4" s="4"/>
      <c r="G4" s="4"/>
    </row>
    <row r="5" spans="1:8">
      <c r="A5" s="4" t="s">
        <v>191</v>
      </c>
      <c r="B5" s="4"/>
      <c r="C5" s="4"/>
      <c r="D5" s="4"/>
      <c r="E5" s="4"/>
      <c r="F5" s="4"/>
      <c r="G5" s="4"/>
    </row>
    <row r="6" spans="1:8">
      <c r="A6" s="4" t="s">
        <v>192</v>
      </c>
      <c r="B6" s="4"/>
      <c r="C6" s="4"/>
      <c r="D6" s="4"/>
      <c r="E6" s="4"/>
      <c r="F6" s="4"/>
      <c r="G6" s="4"/>
    </row>
    <row r="7" spans="1:8">
      <c r="A7" s="4" t="str">
        <f>CONCATENATE("станом на ",[1]ЗАПОЛНИТЬ!$B$18," ",[1]ЗАПОЛНИТЬ!$C$18)</f>
        <v>станом на 1 січня 2019 р.</v>
      </c>
      <c r="B7" s="4"/>
      <c r="C7" s="4"/>
      <c r="D7" s="4"/>
      <c r="E7" s="4"/>
      <c r="F7" s="4"/>
      <c r="G7" s="4"/>
    </row>
    <row r="8" spans="1:8" ht="3.75" customHeight="1"/>
    <row r="9" spans="1:8" ht="31.5" customHeight="1">
      <c r="A9" s="258" t="str">
        <f>[1]ЗАПОЛНИТЬ!$B$3</f>
        <v>Управління з будівництва, ремонту та реконструкції Департаменту будівництва та шляхового господарства ХМР</v>
      </c>
      <c r="B9" s="258"/>
      <c r="C9" s="259"/>
      <c r="D9" s="259"/>
      <c r="E9" s="258" t="str">
        <f>[1]ЗАПОЛНИТЬ!$D$4</f>
        <v>Управління Державної казначейської служби України у м. Харкові Харківської  області</v>
      </c>
      <c r="F9" s="258"/>
      <c r="G9" s="258"/>
    </row>
    <row r="10" spans="1:8" ht="13.5" customHeight="1">
      <c r="A10" s="260" t="s">
        <v>193</v>
      </c>
      <c r="B10" s="260"/>
      <c r="C10" s="261"/>
      <c r="D10" s="261"/>
      <c r="E10" s="262" t="s">
        <v>194</v>
      </c>
      <c r="F10" s="262"/>
      <c r="G10" s="262"/>
    </row>
    <row r="11" spans="1:8" ht="15" customHeight="1">
      <c r="A11" s="263" t="str">
        <f>CONCATENATE("Станом на ",[1]ЗАПОЛНИТЬ!$B$18," ",[1]ЗАПОЛНИТЬ!$C$18," залишки коштів на наших реєстраційних рахунках, зазначені у виписках з рахунків, становлять:")</f>
        <v>Станом на 1 січня 2019 р. залишки коштів на наших реєстраційних рахунках, зазначені у виписках з рахунків, становлять:</v>
      </c>
      <c r="B11" s="263"/>
      <c r="C11" s="263"/>
      <c r="D11" s="263"/>
      <c r="E11" s="263"/>
      <c r="F11" s="263"/>
      <c r="G11" s="263"/>
    </row>
    <row r="12" spans="1:8" ht="15" customHeight="1">
      <c r="A12" s="263"/>
      <c r="B12" s="263"/>
      <c r="C12" s="263"/>
      <c r="D12" s="263"/>
      <c r="E12" s="263"/>
      <c r="F12" s="263"/>
      <c r="G12" s="263"/>
      <c r="H12" s="264"/>
    </row>
    <row r="13" spans="1:8" ht="15" customHeight="1">
      <c r="A13" s="265" t="s">
        <v>195</v>
      </c>
      <c r="B13" s="265"/>
      <c r="C13" s="265"/>
      <c r="D13" s="265"/>
      <c r="E13" s="265"/>
      <c r="F13" s="266"/>
      <c r="G13" s="266"/>
    </row>
    <row r="14" spans="1:8" ht="9.75" customHeight="1">
      <c r="A14" s="267"/>
      <c r="B14" s="267"/>
      <c r="C14" s="267"/>
      <c r="D14" s="267"/>
      <c r="E14" s="268" t="s">
        <v>196</v>
      </c>
      <c r="F14" s="268"/>
      <c r="G14" s="268"/>
    </row>
    <row r="15" spans="1:8" ht="15" customHeight="1">
      <c r="A15" s="269">
        <v>0</v>
      </c>
      <c r="B15" s="270" t="str">
        <f>[2]!СумаПрописом(A15)</f>
        <v>Нуль гривень 00 копiйок</v>
      </c>
      <c r="C15" s="270"/>
      <c r="D15" s="270"/>
      <c r="E15" s="270"/>
      <c r="F15" s="270"/>
      <c r="G15" s="270"/>
    </row>
    <row r="16" spans="1:8" ht="13.5" customHeight="1">
      <c r="A16" s="271" t="s">
        <v>197</v>
      </c>
      <c r="B16" s="271"/>
      <c r="C16" s="260" t="s">
        <v>198</v>
      </c>
      <c r="D16" s="260"/>
      <c r="E16" s="271"/>
      <c r="F16" s="271"/>
      <c r="G16" s="271"/>
    </row>
    <row r="17" spans="1:7" ht="15" customHeight="1">
      <c r="A17" s="265" t="s">
        <v>195</v>
      </c>
      <c r="B17" s="265"/>
      <c r="C17" s="265"/>
      <c r="D17" s="265"/>
      <c r="E17" s="265"/>
      <c r="F17" s="266"/>
      <c r="G17" s="266"/>
    </row>
    <row r="18" spans="1:7" ht="9.75" customHeight="1">
      <c r="A18" s="267"/>
      <c r="B18" s="267"/>
      <c r="C18" s="267"/>
      <c r="D18" s="267"/>
      <c r="E18" s="268" t="s">
        <v>196</v>
      </c>
      <c r="F18" s="268"/>
      <c r="G18" s="268"/>
    </row>
    <row r="19" spans="1:7" s="272" customFormat="1" ht="15.75">
      <c r="A19" s="269">
        <v>0</v>
      </c>
      <c r="B19" s="270" t="str">
        <f>[2]!СумаПрописом(A19)</f>
        <v>Нуль гривень 00 копiйок</v>
      </c>
      <c r="C19" s="270"/>
      <c r="D19" s="270"/>
      <c r="E19" s="270"/>
      <c r="F19" s="270"/>
      <c r="G19" s="270"/>
    </row>
    <row r="20" spans="1:7" ht="12" customHeight="1">
      <c r="A20" s="271" t="s">
        <v>197</v>
      </c>
      <c r="B20" s="271"/>
      <c r="C20" s="260" t="s">
        <v>198</v>
      </c>
      <c r="D20" s="260"/>
      <c r="E20" s="271"/>
      <c r="F20" s="271"/>
      <c r="G20" s="271"/>
    </row>
    <row r="21" spans="1:7">
      <c r="A21" s="265" t="s">
        <v>195</v>
      </c>
      <c r="B21" s="265"/>
      <c r="C21" s="265"/>
      <c r="D21" s="265"/>
      <c r="E21" s="265"/>
      <c r="F21" s="266"/>
      <c r="G21" s="266"/>
    </row>
    <row r="22" spans="1:7" ht="12.75" customHeight="1">
      <c r="A22" s="267"/>
      <c r="B22" s="267"/>
      <c r="C22" s="267"/>
      <c r="D22" s="267"/>
      <c r="E22" s="268" t="s">
        <v>196</v>
      </c>
      <c r="F22" s="268"/>
      <c r="G22" s="268"/>
    </row>
    <row r="23" spans="1:7" ht="15.75">
      <c r="A23" s="269">
        <v>0</v>
      </c>
      <c r="B23" s="270" t="str">
        <f>[2]!СумаПрописом(A23)</f>
        <v>Нуль гривень 00 копiйок</v>
      </c>
      <c r="C23" s="270"/>
      <c r="D23" s="270"/>
      <c r="E23" s="270"/>
      <c r="F23" s="270"/>
      <c r="G23" s="270"/>
    </row>
    <row r="24" spans="1:7" ht="12" customHeight="1">
      <c r="A24" s="271" t="s">
        <v>197</v>
      </c>
      <c r="B24" s="271"/>
      <c r="C24" s="260" t="s">
        <v>198</v>
      </c>
      <c r="D24" s="260"/>
      <c r="E24" s="271"/>
      <c r="F24" s="271"/>
      <c r="G24" s="271"/>
    </row>
    <row r="25" spans="1:7">
      <c r="A25" s="265" t="s">
        <v>195</v>
      </c>
      <c r="B25" s="265"/>
      <c r="C25" s="265"/>
      <c r="D25" s="265"/>
      <c r="E25" s="265"/>
      <c r="F25" s="266"/>
      <c r="G25" s="266"/>
    </row>
    <row r="26" spans="1:7" ht="12.75" customHeight="1">
      <c r="A26" s="267"/>
      <c r="B26" s="267"/>
      <c r="C26" s="267"/>
      <c r="D26" s="267"/>
      <c r="E26" s="268" t="s">
        <v>196</v>
      </c>
      <c r="F26" s="268"/>
      <c r="G26" s="268"/>
    </row>
    <row r="27" spans="1:7" ht="15.75">
      <c r="A27" s="269">
        <v>0</v>
      </c>
      <c r="B27" s="270" t="str">
        <f>[2]!СумаПрописом(A27)</f>
        <v>Нуль гривень 00 копiйок</v>
      </c>
      <c r="C27" s="270"/>
      <c r="D27" s="270"/>
      <c r="E27" s="270"/>
      <c r="F27" s="270"/>
      <c r="G27" s="270"/>
    </row>
    <row r="28" spans="1:7" ht="12" customHeight="1">
      <c r="A28" s="271" t="s">
        <v>197</v>
      </c>
      <c r="B28" s="271"/>
      <c r="C28" s="260" t="s">
        <v>198</v>
      </c>
      <c r="D28" s="260"/>
      <c r="E28" s="271"/>
      <c r="F28" s="271"/>
      <c r="G28" s="271"/>
    </row>
    <row r="29" spans="1:7">
      <c r="A29" s="265" t="s">
        <v>195</v>
      </c>
      <c r="B29" s="265"/>
      <c r="C29" s="265"/>
      <c r="D29" s="265"/>
      <c r="E29" s="265"/>
      <c r="F29" s="266"/>
      <c r="G29" s="266"/>
    </row>
    <row r="30" spans="1:7" ht="10.5" customHeight="1">
      <c r="A30" s="267"/>
      <c r="B30" s="267"/>
      <c r="C30" s="267"/>
      <c r="D30" s="267"/>
      <c r="E30" s="268" t="s">
        <v>196</v>
      </c>
      <c r="F30" s="268"/>
      <c r="G30" s="268"/>
    </row>
    <row r="31" spans="1:7" ht="15.75">
      <c r="A31" s="269">
        <v>0</v>
      </c>
      <c r="B31" s="270" t="str">
        <f>[2]!СумаПрописом(A31)</f>
        <v>Нуль гривень 00 копiйок</v>
      </c>
      <c r="C31" s="270"/>
      <c r="D31" s="270"/>
      <c r="E31" s="270"/>
      <c r="F31" s="270"/>
      <c r="G31" s="270"/>
    </row>
    <row r="32" spans="1:7" ht="11.25" customHeight="1">
      <c r="A32" s="271" t="s">
        <v>197</v>
      </c>
      <c r="B32" s="271"/>
      <c r="C32" s="260" t="s">
        <v>198</v>
      </c>
      <c r="D32" s="260"/>
      <c r="E32" s="271"/>
      <c r="F32" s="271"/>
      <c r="G32" s="271"/>
    </row>
    <row r="33" spans="1:7">
      <c r="A33" s="265" t="s">
        <v>195</v>
      </c>
      <c r="B33" s="265"/>
      <c r="C33" s="265"/>
      <c r="D33" s="265"/>
      <c r="E33" s="265"/>
      <c r="F33" s="266"/>
      <c r="G33" s="266"/>
    </row>
    <row r="34" spans="1:7" ht="10.5" customHeight="1">
      <c r="A34" s="267"/>
      <c r="B34" s="267"/>
      <c r="C34" s="267"/>
      <c r="D34" s="267"/>
      <c r="E34" s="268" t="s">
        <v>196</v>
      </c>
      <c r="F34" s="268"/>
      <c r="G34" s="268"/>
    </row>
    <row r="35" spans="1:7" ht="15.75">
      <c r="A35" s="269">
        <v>0</v>
      </c>
      <c r="B35" s="270" t="str">
        <f>[2]!СумаПрописом(A35)</f>
        <v>Нуль гривень 00 копiйок</v>
      </c>
      <c r="C35" s="270"/>
      <c r="D35" s="270"/>
      <c r="E35" s="270"/>
      <c r="F35" s="270"/>
      <c r="G35" s="270"/>
    </row>
    <row r="36" spans="1:7" ht="11.25" customHeight="1">
      <c r="A36" s="271" t="s">
        <v>197</v>
      </c>
      <c r="B36" s="271"/>
      <c r="C36" s="260" t="s">
        <v>198</v>
      </c>
      <c r="D36" s="260"/>
      <c r="E36" s="271"/>
      <c r="F36" s="271"/>
      <c r="G36" s="271"/>
    </row>
    <row r="37" spans="1:7">
      <c r="A37" s="265" t="s">
        <v>195</v>
      </c>
      <c r="B37" s="265"/>
      <c r="C37" s="265"/>
      <c r="D37" s="265"/>
      <c r="E37" s="265"/>
      <c r="F37" s="266"/>
      <c r="G37" s="266"/>
    </row>
    <row r="38" spans="1:7" ht="11.25" customHeight="1">
      <c r="A38" s="267"/>
      <c r="B38" s="267"/>
      <c r="C38" s="267"/>
      <c r="D38" s="267"/>
      <c r="E38" s="268" t="s">
        <v>196</v>
      </c>
      <c r="F38" s="268"/>
      <c r="G38" s="268"/>
    </row>
    <row r="39" spans="1:7" ht="15.75">
      <c r="A39" s="269">
        <v>0</v>
      </c>
      <c r="B39" s="270" t="str">
        <f>[2]!СумаПрописом(A39)</f>
        <v>Нуль гривень 00 копiйок</v>
      </c>
      <c r="C39" s="270"/>
      <c r="D39" s="270"/>
      <c r="E39" s="270"/>
      <c r="F39" s="270"/>
      <c r="G39" s="270"/>
    </row>
    <row r="40" spans="1:7" ht="11.25" customHeight="1">
      <c r="A40" s="271" t="s">
        <v>197</v>
      </c>
      <c r="B40" s="271"/>
      <c r="C40" s="260" t="s">
        <v>198</v>
      </c>
      <c r="D40" s="260"/>
      <c r="E40" s="271"/>
      <c r="F40" s="271"/>
      <c r="G40" s="271"/>
    </row>
    <row r="41" spans="1:7" ht="31.5" customHeight="1">
      <c r="A41" s="273" t="s">
        <v>199</v>
      </c>
      <c r="B41" s="273"/>
      <c r="C41" s="273"/>
      <c r="D41" s="273"/>
      <c r="E41" s="273"/>
      <c r="F41" s="273"/>
      <c r="G41" s="273"/>
    </row>
    <row r="42" spans="1:7" ht="6" customHeight="1">
      <c r="A42" s="274"/>
      <c r="B42" s="267"/>
      <c r="C42" s="267"/>
      <c r="D42" s="267"/>
      <c r="E42" s="267"/>
      <c r="F42" s="267"/>
      <c r="G42" s="267"/>
    </row>
    <row r="43" spans="1:7" ht="18.75">
      <c r="A43" s="275" t="s">
        <v>200</v>
      </c>
      <c r="B43" s="276"/>
      <c r="C43" s="276"/>
      <c r="D43" s="276"/>
      <c r="E43" s="276"/>
      <c r="F43" s="276"/>
      <c r="G43" s="276"/>
    </row>
    <row r="44" spans="1:7">
      <c r="A44" s="256" t="str">
        <f>[1]ЗАПОЛНИТЬ!$F$30</f>
        <v xml:space="preserve">Керівник </v>
      </c>
      <c r="B44" s="277"/>
      <c r="C44" s="278"/>
      <c r="D44" s="277"/>
      <c r="E44" s="104" t="str">
        <f>[1]ЗАПОЛНИТЬ!$F$26</f>
        <v>С.М.Дорошенко</v>
      </c>
      <c r="F44" s="104"/>
      <c r="G44" s="104"/>
    </row>
    <row r="45" spans="1:7">
      <c r="A45" s="256"/>
      <c r="C45" s="279" t="s">
        <v>103</v>
      </c>
      <c r="D45" s="280"/>
      <c r="E45" s="106" t="s">
        <v>104</v>
      </c>
      <c r="F45" s="106"/>
    </row>
    <row r="46" spans="1:7">
      <c r="A46" s="256" t="str">
        <f>[1]ЗАПОЛНИТЬ!$F$31</f>
        <v>Головний бухгалтер</v>
      </c>
      <c r="C46" s="278"/>
      <c r="D46" s="277"/>
      <c r="E46" s="104" t="str">
        <f>[1]ЗАПОЛНИТЬ!$F$28</f>
        <v>Л.М.Альохіна</v>
      </c>
      <c r="F46" s="104"/>
      <c r="G46" s="104"/>
    </row>
    <row r="47" spans="1:7">
      <c r="C47" s="279" t="s">
        <v>103</v>
      </c>
      <c r="D47" s="280"/>
      <c r="E47" s="106" t="s">
        <v>104</v>
      </c>
      <c r="F47" s="106"/>
    </row>
    <row r="48" spans="1:7" ht="0.75" customHeight="1">
      <c r="A48" s="281"/>
      <c r="B48" s="282"/>
      <c r="C48" s="282"/>
      <c r="D48" s="282"/>
      <c r="E48" s="282"/>
      <c r="F48" s="281"/>
      <c r="G48" s="281"/>
    </row>
    <row r="49" spans="1:7">
      <c r="A49" s="283" t="str">
        <f>[1]ЗАПОЛНИТЬ!$C$19</f>
        <v>"10"січня 2019 року</v>
      </c>
      <c r="B49" s="283"/>
      <c r="C49" s="283"/>
      <c r="D49" s="283"/>
      <c r="E49" s="283"/>
      <c r="F49" s="284"/>
      <c r="G49" s="284"/>
    </row>
    <row r="50" spans="1:7" ht="7.5" customHeight="1">
      <c r="A50" s="274"/>
      <c r="B50" s="267"/>
      <c r="C50" s="267"/>
      <c r="D50" s="267"/>
      <c r="E50" s="267"/>
      <c r="F50" s="274"/>
      <c r="G50" s="274"/>
    </row>
    <row r="51" spans="1:7">
      <c r="A51" s="285" t="s">
        <v>201</v>
      </c>
      <c r="B51" s="285"/>
      <c r="C51" s="285"/>
      <c r="D51" s="285"/>
      <c r="E51" s="285"/>
      <c r="F51" s="286"/>
      <c r="G51" s="286"/>
    </row>
    <row r="52" spans="1:7" ht="0.75" customHeight="1">
      <c r="A52" s="286"/>
      <c r="B52" s="287"/>
      <c r="C52" s="287"/>
      <c r="D52" s="287"/>
      <c r="E52" s="287"/>
      <c r="F52" s="286"/>
      <c r="G52" s="286"/>
    </row>
    <row r="53" spans="1:7">
      <c r="A53" s="283" t="s">
        <v>202</v>
      </c>
      <c r="B53" s="283"/>
      <c r="C53" s="283"/>
      <c r="D53" s="283"/>
      <c r="E53" s="283"/>
      <c r="F53" s="283"/>
      <c r="G53" s="283"/>
    </row>
    <row r="54" spans="1:7" ht="5.25" customHeight="1">
      <c r="A54" s="274"/>
      <c r="B54" s="267"/>
      <c r="C54" s="267"/>
      <c r="D54" s="267"/>
      <c r="E54" s="267"/>
      <c r="F54" s="267"/>
      <c r="G54" s="267"/>
    </row>
    <row r="55" spans="1:7">
      <c r="A55" s="283" t="str">
        <f>[1]ЗАПОЛНИТЬ!$C$19</f>
        <v>"10"січня 2019 року</v>
      </c>
      <c r="B55" s="283"/>
      <c r="C55" s="283"/>
      <c r="D55" s="283"/>
      <c r="E55" s="283"/>
      <c r="F55" s="284"/>
      <c r="G55" s="284"/>
    </row>
    <row r="56" spans="1:7" ht="1.5" customHeight="1">
      <c r="A56" s="281"/>
      <c r="B56" s="267"/>
      <c r="C56" s="267"/>
      <c r="D56" s="267"/>
      <c r="E56" s="267"/>
      <c r="F56" s="267"/>
      <c r="G56" s="267"/>
    </row>
    <row r="57" spans="1:7" ht="18.75">
      <c r="A57" s="265" t="s">
        <v>203</v>
      </c>
      <c r="B57" s="265"/>
      <c r="C57" s="265"/>
      <c r="D57" s="265"/>
      <c r="E57" s="265"/>
      <c r="F57" s="267"/>
      <c r="G57" s="267"/>
    </row>
    <row r="58" spans="1:7" ht="18.75">
      <c r="A58" s="288"/>
      <c r="B58" s="267"/>
      <c r="C58" s="267"/>
      <c r="D58" s="267"/>
      <c r="E58" s="267"/>
      <c r="F58" s="267"/>
      <c r="G58" s="267"/>
    </row>
    <row r="59" spans="1:7" ht="18.75">
      <c r="A59" s="281" t="s">
        <v>103</v>
      </c>
      <c r="B59" s="267"/>
      <c r="C59" s="267"/>
      <c r="D59" s="267"/>
      <c r="E59" s="267"/>
      <c r="F59" s="267"/>
      <c r="G59" s="267"/>
    </row>
  </sheetData>
  <mergeCells count="99">
    <mergeCell ref="A57:E57"/>
    <mergeCell ref="F57:G57"/>
    <mergeCell ref="B58:E58"/>
    <mergeCell ref="F58:G58"/>
    <mergeCell ref="B59:E59"/>
    <mergeCell ref="F59:G59"/>
    <mergeCell ref="A53:G53"/>
    <mergeCell ref="B54:E54"/>
    <mergeCell ref="F54:G54"/>
    <mergeCell ref="A55:E55"/>
    <mergeCell ref="B56:E56"/>
    <mergeCell ref="F56:G56"/>
    <mergeCell ref="E47:F47"/>
    <mergeCell ref="B48:E48"/>
    <mergeCell ref="A49:E49"/>
    <mergeCell ref="B50:E50"/>
    <mergeCell ref="A51:E51"/>
    <mergeCell ref="B52:E52"/>
    <mergeCell ref="A41:G41"/>
    <mergeCell ref="B42:E42"/>
    <mergeCell ref="F42:G42"/>
    <mergeCell ref="E44:G44"/>
    <mergeCell ref="E45:F45"/>
    <mergeCell ref="E46:G46"/>
    <mergeCell ref="A38:B38"/>
    <mergeCell ref="C38:D38"/>
    <mergeCell ref="E38:G38"/>
    <mergeCell ref="B39:G39"/>
    <mergeCell ref="A40:B40"/>
    <mergeCell ref="C40:D40"/>
    <mergeCell ref="E40:G40"/>
    <mergeCell ref="B35:G35"/>
    <mergeCell ref="A36:B36"/>
    <mergeCell ref="C36:D36"/>
    <mergeCell ref="E36:G36"/>
    <mergeCell ref="A37:E37"/>
    <mergeCell ref="F37:G37"/>
    <mergeCell ref="A32:B32"/>
    <mergeCell ref="C32:D32"/>
    <mergeCell ref="E32:G32"/>
    <mergeCell ref="A33:E33"/>
    <mergeCell ref="F33:G33"/>
    <mergeCell ref="A34:B34"/>
    <mergeCell ref="C34:D34"/>
    <mergeCell ref="E34:G34"/>
    <mergeCell ref="A29:E29"/>
    <mergeCell ref="F29:G29"/>
    <mergeCell ref="A30:B30"/>
    <mergeCell ref="C30:D30"/>
    <mergeCell ref="E30:G30"/>
    <mergeCell ref="B31:G31"/>
    <mergeCell ref="A26:B26"/>
    <mergeCell ref="C26:D26"/>
    <mergeCell ref="E26:G26"/>
    <mergeCell ref="B27:G27"/>
    <mergeCell ref="A28:B28"/>
    <mergeCell ref="C28:D28"/>
    <mergeCell ref="E28:G28"/>
    <mergeCell ref="B23:G23"/>
    <mergeCell ref="A24:B24"/>
    <mergeCell ref="C24:D24"/>
    <mergeCell ref="E24:G24"/>
    <mergeCell ref="A25:E25"/>
    <mergeCell ref="F25:G25"/>
    <mergeCell ref="A20:B20"/>
    <mergeCell ref="C20:D20"/>
    <mergeCell ref="E20:G20"/>
    <mergeCell ref="A21:E21"/>
    <mergeCell ref="F21:G21"/>
    <mergeCell ref="A22:B22"/>
    <mergeCell ref="C22:D22"/>
    <mergeCell ref="E22:G22"/>
    <mergeCell ref="A17:E17"/>
    <mergeCell ref="F17:G17"/>
    <mergeCell ref="A18:B18"/>
    <mergeCell ref="C18:D18"/>
    <mergeCell ref="E18:G18"/>
    <mergeCell ref="B19:G19"/>
    <mergeCell ref="A14:B14"/>
    <mergeCell ref="C14:D14"/>
    <mergeCell ref="E14:G14"/>
    <mergeCell ref="B15:G15"/>
    <mergeCell ref="A16:B16"/>
    <mergeCell ref="C16:D16"/>
    <mergeCell ref="E16:G16"/>
    <mergeCell ref="A10:B10"/>
    <mergeCell ref="C10:D10"/>
    <mergeCell ref="E10:G10"/>
    <mergeCell ref="A11:G12"/>
    <mergeCell ref="A13:E13"/>
    <mergeCell ref="F13:G13"/>
    <mergeCell ref="E1:G3"/>
    <mergeCell ref="A4:G4"/>
    <mergeCell ref="A5:G5"/>
    <mergeCell ref="A6:G6"/>
    <mergeCell ref="A7:G7"/>
    <mergeCell ref="A9:B9"/>
    <mergeCell ref="C9:D9"/>
    <mergeCell ref="E9:G9"/>
  </mergeCells>
  <pageMargins left="0.16" right="0.11" top="0.28000000000000003" bottom="0.16" header="0.3" footer="0.16"/>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sheetPr codeName="Лист29"/>
  <dimension ref="A1:H57"/>
  <sheetViews>
    <sheetView topLeftCell="A13" workbookViewId="0">
      <selection activeCell="I39" sqref="I39"/>
    </sheetView>
  </sheetViews>
  <sheetFormatPr defaultRowHeight="15"/>
  <cols>
    <col min="1" max="1" width="15.42578125" style="1" customWidth="1"/>
    <col min="2" max="2" width="21.140625" style="1" customWidth="1"/>
    <col min="3" max="3" width="9.140625" style="1" customWidth="1"/>
    <col min="4" max="4" width="11.140625" style="1" customWidth="1"/>
    <col min="5" max="5" width="9.85546875" style="1" customWidth="1"/>
    <col min="6" max="6" width="14" style="1" customWidth="1"/>
    <col min="7" max="7" width="17.7109375" style="1" customWidth="1"/>
    <col min="8" max="16384" width="9.140625" style="1"/>
  </cols>
  <sheetData>
    <row r="1" spans="1:8">
      <c r="E1" s="257" t="s">
        <v>204</v>
      </c>
      <c r="F1" s="117"/>
      <c r="G1" s="117"/>
    </row>
    <row r="2" spans="1:8" ht="14.25" customHeight="1">
      <c r="E2" s="117"/>
      <c r="F2" s="117"/>
      <c r="G2" s="117"/>
    </row>
    <row r="3" spans="1:8" ht="42" customHeight="1">
      <c r="E3" s="117"/>
      <c r="F3" s="117"/>
      <c r="G3" s="117"/>
    </row>
    <row r="4" spans="1:8">
      <c r="A4" s="4" t="s">
        <v>190</v>
      </c>
      <c r="B4" s="4"/>
      <c r="C4" s="4"/>
      <c r="D4" s="4"/>
      <c r="E4" s="4"/>
      <c r="F4" s="4"/>
      <c r="G4" s="4"/>
    </row>
    <row r="5" spans="1:8">
      <c r="A5" s="289" t="s">
        <v>205</v>
      </c>
      <c r="B5" s="289"/>
      <c r="C5" s="289"/>
      <c r="D5" s="289"/>
      <c r="E5" s="289"/>
      <c r="F5" s="289"/>
      <c r="G5" s="289"/>
    </row>
    <row r="6" spans="1:8">
      <c r="A6" s="289"/>
      <c r="B6" s="289"/>
      <c r="C6" s="289"/>
      <c r="D6" s="289"/>
      <c r="E6" s="289"/>
      <c r="F6" s="289"/>
      <c r="G6" s="289"/>
    </row>
    <row r="7" spans="1:8">
      <c r="A7" s="4" t="str">
        <f>CONCATENATE("станом на ",[1]ЗАПОЛНИТЬ!$B$18," ",[1]ЗАПОЛНИТЬ!$C$18)</f>
        <v>станом на 1 січня 2019 р.</v>
      </c>
      <c r="B7" s="4"/>
      <c r="C7" s="4"/>
      <c r="D7" s="4"/>
      <c r="E7" s="4"/>
      <c r="F7" s="4"/>
      <c r="G7" s="4"/>
    </row>
    <row r="8" spans="1:8" hidden="1"/>
    <row r="9" spans="1:8" ht="36" customHeight="1">
      <c r="A9" s="258" t="str">
        <f>[1]ЗАПОЛНИТЬ!$B$3</f>
        <v>Управління з будівництва, ремонту та реконструкції Департаменту будівництва та шляхового господарства ХМР</v>
      </c>
      <c r="B9" s="258"/>
      <c r="C9" s="259"/>
      <c r="D9" s="259"/>
      <c r="E9" s="258" t="str">
        <f>[1]ЗАПОЛНИТЬ!$D$4</f>
        <v>Управління Державної казначейської служби України у м. Харкові Харківської  області</v>
      </c>
      <c r="F9" s="258"/>
      <c r="G9" s="258"/>
    </row>
    <row r="10" spans="1:8" ht="24" customHeight="1">
      <c r="A10" s="260" t="s">
        <v>193</v>
      </c>
      <c r="B10" s="260"/>
      <c r="C10" s="261"/>
      <c r="D10" s="261"/>
      <c r="E10" s="260" t="s">
        <v>194</v>
      </c>
      <c r="F10" s="260"/>
      <c r="G10" s="260"/>
    </row>
    <row r="11" spans="1:8" ht="6.75" customHeight="1">
      <c r="A11" s="263" t="str">
        <f>CONCATENATE("Станом на ",[1]ЗАПОЛНИТЬ!$B$18," ",[1]ЗАПОЛНИТЬ!$C$18," залишки коштів на наших рахунках, зазначені у виписках, становлять:")</f>
        <v>Станом на 1 січня 2019 р. залишки коштів на наших рахунках, зазначені у виписках, становлять:</v>
      </c>
      <c r="B11" s="263"/>
      <c r="C11" s="263"/>
      <c r="D11" s="263"/>
      <c r="E11" s="263"/>
      <c r="F11" s="263"/>
      <c r="G11" s="263"/>
    </row>
    <row r="12" spans="1:8" ht="12" customHeight="1">
      <c r="A12" s="263"/>
      <c r="B12" s="263"/>
      <c r="C12" s="263"/>
      <c r="D12" s="263"/>
      <c r="E12" s="263"/>
      <c r="F12" s="263"/>
      <c r="G12" s="263"/>
      <c r="H12" s="264"/>
    </row>
    <row r="13" spans="1:8" ht="15" customHeight="1">
      <c r="A13" s="290" t="s">
        <v>206</v>
      </c>
      <c r="B13" s="291"/>
      <c r="C13" s="291"/>
      <c r="D13" s="291"/>
      <c r="E13" s="291"/>
      <c r="F13" s="291"/>
      <c r="G13" s="291"/>
    </row>
    <row r="14" spans="1:8" ht="9.75" customHeight="1">
      <c r="A14" s="292" t="s">
        <v>207</v>
      </c>
      <c r="B14" s="292"/>
      <c r="C14" s="267"/>
      <c r="D14" s="267"/>
      <c r="E14" s="268"/>
      <c r="F14" s="268"/>
      <c r="G14" s="268"/>
    </row>
    <row r="15" spans="1:8" ht="15" customHeight="1">
      <c r="A15" s="269"/>
      <c r="B15" s="270" t="str">
        <f>[2]!СумаПрописом(A15)</f>
        <v>Нуль гривень 00 копiйок</v>
      </c>
      <c r="C15" s="270"/>
      <c r="D15" s="270"/>
      <c r="E15" s="270"/>
      <c r="F15" s="270"/>
      <c r="G15" s="270"/>
    </row>
    <row r="16" spans="1:8" ht="13.5" customHeight="1">
      <c r="A16" s="271" t="s">
        <v>197</v>
      </c>
      <c r="B16" s="271"/>
      <c r="C16" s="260" t="s">
        <v>198</v>
      </c>
      <c r="D16" s="260"/>
      <c r="E16" s="271"/>
      <c r="F16" s="271"/>
      <c r="G16" s="271"/>
    </row>
    <row r="17" spans="1:7" ht="15" customHeight="1">
      <c r="A17" s="290" t="s">
        <v>206</v>
      </c>
      <c r="B17" s="291"/>
      <c r="C17" s="291"/>
      <c r="D17" s="291"/>
      <c r="E17" s="291"/>
      <c r="F17" s="291"/>
      <c r="G17" s="291"/>
    </row>
    <row r="18" spans="1:7" ht="9.75" customHeight="1">
      <c r="A18" s="292" t="s">
        <v>207</v>
      </c>
      <c r="B18" s="292"/>
      <c r="C18" s="267"/>
      <c r="D18" s="267"/>
      <c r="E18" s="268"/>
      <c r="F18" s="268"/>
      <c r="G18" s="268"/>
    </row>
    <row r="19" spans="1:7" s="272" customFormat="1" ht="15.75">
      <c r="A19" s="269"/>
      <c r="B19" s="270" t="str">
        <f>[2]!СумаПрописом(A19)</f>
        <v>Нуль гривень 00 копiйок</v>
      </c>
      <c r="C19" s="270"/>
      <c r="D19" s="270"/>
      <c r="E19" s="270"/>
      <c r="F19" s="270"/>
      <c r="G19" s="270"/>
    </row>
    <row r="20" spans="1:7" ht="12" customHeight="1">
      <c r="A20" s="271" t="s">
        <v>197</v>
      </c>
      <c r="B20" s="271"/>
      <c r="C20" s="260" t="s">
        <v>198</v>
      </c>
      <c r="D20" s="260"/>
      <c r="E20" s="271"/>
      <c r="F20" s="271"/>
      <c r="G20" s="271"/>
    </row>
    <row r="21" spans="1:7">
      <c r="A21" s="290" t="s">
        <v>206</v>
      </c>
      <c r="B21" s="291"/>
      <c r="C21" s="291"/>
      <c r="D21" s="291"/>
      <c r="E21" s="291"/>
      <c r="F21" s="291"/>
      <c r="G21" s="291"/>
    </row>
    <row r="22" spans="1:7" ht="12.75" customHeight="1">
      <c r="A22" s="292" t="s">
        <v>207</v>
      </c>
      <c r="B22" s="292"/>
      <c r="C22" s="267"/>
      <c r="D22" s="267"/>
      <c r="E22" s="268"/>
      <c r="F22" s="268"/>
      <c r="G22" s="268"/>
    </row>
    <row r="23" spans="1:7" ht="15.75">
      <c r="A23" s="269"/>
      <c r="B23" s="270" t="str">
        <f>[2]!СумаПрописом(A23)</f>
        <v>Нуль гривень 00 копiйок</v>
      </c>
      <c r="C23" s="270"/>
      <c r="D23" s="270"/>
      <c r="E23" s="270"/>
      <c r="F23" s="270"/>
      <c r="G23" s="270"/>
    </row>
    <row r="24" spans="1:7" ht="12" customHeight="1">
      <c r="A24" s="271" t="s">
        <v>197</v>
      </c>
      <c r="B24" s="271"/>
      <c r="C24" s="260" t="s">
        <v>198</v>
      </c>
      <c r="D24" s="260"/>
      <c r="E24" s="271"/>
      <c r="F24" s="271"/>
      <c r="G24" s="271"/>
    </row>
    <row r="25" spans="1:7">
      <c r="A25" s="290" t="s">
        <v>206</v>
      </c>
      <c r="B25" s="291"/>
      <c r="C25" s="291"/>
      <c r="D25" s="291"/>
      <c r="E25" s="291"/>
      <c r="F25" s="291"/>
      <c r="G25" s="291"/>
    </row>
    <row r="26" spans="1:7" ht="12.75" customHeight="1">
      <c r="A26" s="292" t="s">
        <v>207</v>
      </c>
      <c r="B26" s="292"/>
      <c r="C26" s="267"/>
      <c r="D26" s="267"/>
      <c r="E26" s="268"/>
      <c r="F26" s="268"/>
      <c r="G26" s="268"/>
    </row>
    <row r="27" spans="1:7" ht="15.75">
      <c r="A27" s="269"/>
      <c r="B27" s="270" t="str">
        <f>[2]!СумаПрописом(A27)</f>
        <v>Нуль гривень 00 копiйок</v>
      </c>
      <c r="C27" s="270"/>
      <c r="D27" s="270"/>
      <c r="E27" s="270"/>
      <c r="F27" s="270"/>
      <c r="G27" s="270"/>
    </row>
    <row r="28" spans="1:7" ht="12" customHeight="1">
      <c r="A28" s="271" t="s">
        <v>197</v>
      </c>
      <c r="B28" s="271"/>
      <c r="C28" s="260" t="s">
        <v>198</v>
      </c>
      <c r="D28" s="260"/>
      <c r="E28" s="271"/>
      <c r="F28" s="271"/>
      <c r="G28" s="271"/>
    </row>
    <row r="29" spans="1:7">
      <c r="A29" s="290" t="s">
        <v>206</v>
      </c>
      <c r="B29" s="291"/>
      <c r="C29" s="291"/>
      <c r="D29" s="291"/>
      <c r="E29" s="291"/>
      <c r="F29" s="291"/>
      <c r="G29" s="291"/>
    </row>
    <row r="30" spans="1:7" ht="10.5" customHeight="1">
      <c r="A30" s="292" t="s">
        <v>207</v>
      </c>
      <c r="B30" s="292"/>
      <c r="C30" s="267"/>
      <c r="D30" s="267"/>
      <c r="E30" s="268"/>
      <c r="F30" s="268"/>
      <c r="G30" s="268"/>
    </row>
    <row r="31" spans="1:7" ht="15.75">
      <c r="A31" s="269"/>
      <c r="B31" s="270" t="str">
        <f>[2]!СумаПрописом(A31)</f>
        <v>Нуль гривень 00 копiйок</v>
      </c>
      <c r="C31" s="270"/>
      <c r="D31" s="270"/>
      <c r="E31" s="270"/>
      <c r="F31" s="270"/>
      <c r="G31" s="270"/>
    </row>
    <row r="32" spans="1:7" ht="11.25" customHeight="1">
      <c r="A32" s="271" t="s">
        <v>197</v>
      </c>
      <c r="B32" s="271"/>
      <c r="C32" s="260" t="s">
        <v>198</v>
      </c>
      <c r="D32" s="260"/>
      <c r="E32" s="271"/>
      <c r="F32" s="271"/>
      <c r="G32" s="271"/>
    </row>
    <row r="33" spans="1:7">
      <c r="A33" s="290" t="s">
        <v>206</v>
      </c>
      <c r="B33" s="291"/>
      <c r="C33" s="291"/>
      <c r="D33" s="291"/>
      <c r="E33" s="291"/>
      <c r="F33" s="291"/>
      <c r="G33" s="291"/>
    </row>
    <row r="34" spans="1:7" ht="10.5" customHeight="1">
      <c r="A34" s="292" t="s">
        <v>207</v>
      </c>
      <c r="B34" s="292"/>
      <c r="C34" s="267"/>
      <c r="D34" s="267"/>
      <c r="E34" s="268"/>
      <c r="F34" s="268"/>
      <c r="G34" s="268"/>
    </row>
    <row r="35" spans="1:7" ht="15.75">
      <c r="A35" s="269"/>
      <c r="B35" s="270" t="str">
        <f>[2]!СумаПрописом(A35)</f>
        <v>Нуль гривень 00 копiйок</v>
      </c>
      <c r="C35" s="270"/>
      <c r="D35" s="270"/>
      <c r="E35" s="270"/>
      <c r="F35" s="270"/>
      <c r="G35" s="270"/>
    </row>
    <row r="36" spans="1:7" ht="11.25" customHeight="1">
      <c r="A36" s="271" t="s">
        <v>197</v>
      </c>
      <c r="B36" s="271"/>
      <c r="C36" s="260" t="s">
        <v>198</v>
      </c>
      <c r="D36" s="260"/>
      <c r="E36" s="271"/>
      <c r="F36" s="271"/>
      <c r="G36" s="271"/>
    </row>
    <row r="37" spans="1:7" ht="31.5" customHeight="1">
      <c r="A37" s="273" t="s">
        <v>208</v>
      </c>
      <c r="B37" s="273"/>
      <c r="C37" s="273"/>
      <c r="D37" s="273"/>
      <c r="E37" s="273"/>
      <c r="F37" s="273"/>
      <c r="G37" s="273"/>
    </row>
    <row r="38" spans="1:7" ht="6" customHeight="1">
      <c r="A38" s="274"/>
      <c r="B38" s="267"/>
      <c r="C38" s="267"/>
      <c r="D38" s="267"/>
      <c r="E38" s="267"/>
      <c r="F38" s="267"/>
      <c r="G38" s="267"/>
    </row>
    <row r="39" spans="1:7" ht="18.75">
      <c r="A39" s="275" t="s">
        <v>200</v>
      </c>
      <c r="B39" s="276"/>
      <c r="C39" s="276"/>
      <c r="D39" s="276"/>
      <c r="E39" s="276"/>
      <c r="F39" s="276"/>
      <c r="G39" s="276"/>
    </row>
    <row r="40" spans="1:7">
      <c r="A40" s="256" t="str">
        <f>[1]ЗАПОЛНИТЬ!$F$30</f>
        <v xml:space="preserve">Керівник </v>
      </c>
      <c r="B40" s="277"/>
      <c r="C40" s="278"/>
      <c r="D40" s="277"/>
      <c r="E40" s="104" t="str">
        <f>[1]ЗАПОЛНИТЬ!$F$26</f>
        <v>С.М.Дорошенко</v>
      </c>
      <c r="F40" s="104"/>
      <c r="G40" s="104"/>
    </row>
    <row r="41" spans="1:7">
      <c r="A41" s="256"/>
      <c r="C41" s="279" t="s">
        <v>103</v>
      </c>
      <c r="D41" s="280"/>
      <c r="E41" s="106" t="s">
        <v>104</v>
      </c>
      <c r="F41" s="106"/>
    </row>
    <row r="42" spans="1:7">
      <c r="A42" s="256" t="str">
        <f>[1]ЗАПОЛНИТЬ!$F$31</f>
        <v>Головний бухгалтер</v>
      </c>
      <c r="C42" s="278"/>
      <c r="D42" s="277"/>
      <c r="E42" s="104" t="str">
        <f>[1]ЗАПОЛНИТЬ!$F$28</f>
        <v>Л.М.Альохіна</v>
      </c>
      <c r="F42" s="104"/>
      <c r="G42" s="104"/>
    </row>
    <row r="43" spans="1:7">
      <c r="C43" s="279" t="s">
        <v>103</v>
      </c>
      <c r="D43" s="280"/>
      <c r="E43" s="106" t="s">
        <v>104</v>
      </c>
      <c r="F43" s="106"/>
    </row>
    <row r="44" spans="1:7" ht="0.75" customHeight="1">
      <c r="A44" s="281"/>
      <c r="B44" s="282"/>
      <c r="C44" s="282"/>
      <c r="D44" s="282"/>
      <c r="E44" s="282"/>
      <c r="F44" s="281"/>
      <c r="G44" s="281"/>
    </row>
    <row r="45" spans="1:7">
      <c r="A45" s="283" t="str">
        <f>[1]ЗАПОЛНИТЬ!$C$19</f>
        <v>"10"січня 2019 року</v>
      </c>
      <c r="B45" s="283"/>
      <c r="C45" s="283"/>
      <c r="D45" s="283"/>
      <c r="E45" s="283"/>
      <c r="F45" s="284"/>
      <c r="G45" s="284"/>
    </row>
    <row r="46" spans="1:7" ht="8.25" customHeight="1">
      <c r="A46" s="274"/>
      <c r="B46" s="267"/>
      <c r="C46" s="267"/>
      <c r="D46" s="267"/>
      <c r="E46" s="267"/>
      <c r="F46" s="274"/>
      <c r="G46" s="274"/>
    </row>
    <row r="47" spans="1:7">
      <c r="A47" s="285" t="s">
        <v>209</v>
      </c>
      <c r="B47" s="285"/>
      <c r="C47" s="285"/>
      <c r="D47" s="285"/>
      <c r="E47" s="285"/>
      <c r="F47" s="286"/>
      <c r="G47" s="286"/>
    </row>
    <row r="48" spans="1:7" ht="0.75" customHeight="1">
      <c r="A48" s="286"/>
      <c r="B48" s="287"/>
      <c r="C48" s="287"/>
      <c r="D48" s="287"/>
      <c r="E48" s="287"/>
      <c r="F48" s="286"/>
      <c r="G48" s="286"/>
    </row>
    <row r="49" spans="1:7">
      <c r="A49" s="283" t="s">
        <v>210</v>
      </c>
      <c r="B49" s="283"/>
      <c r="C49" s="283"/>
      <c r="D49" s="283"/>
      <c r="E49" s="283"/>
      <c r="F49" s="283"/>
      <c r="G49" s="283"/>
    </row>
    <row r="50" spans="1:7" ht="5.25" customHeight="1">
      <c r="A50" s="274"/>
      <c r="B50" s="267"/>
      <c r="C50" s="267"/>
      <c r="D50" s="267"/>
      <c r="E50" s="267"/>
      <c r="F50" s="267"/>
      <c r="G50" s="267"/>
    </row>
    <row r="51" spans="1:7">
      <c r="A51" s="283" t="str">
        <f>[1]ЗАПОЛНИТЬ!$C$19</f>
        <v>"10"січня 2019 року</v>
      </c>
      <c r="B51" s="283"/>
      <c r="C51" s="283"/>
      <c r="D51" s="283"/>
      <c r="E51" s="283"/>
      <c r="F51" s="284"/>
      <c r="G51" s="284"/>
    </row>
    <row r="52" spans="1:7" ht="4.5" customHeight="1">
      <c r="A52" s="281"/>
      <c r="B52" s="267"/>
      <c r="C52" s="267"/>
      <c r="D52" s="267"/>
      <c r="E52" s="267"/>
      <c r="F52" s="267"/>
      <c r="G52" s="267"/>
    </row>
    <row r="53" spans="1:7" ht="18.75">
      <c r="A53" s="265" t="s">
        <v>203</v>
      </c>
      <c r="B53" s="265"/>
      <c r="C53" s="265"/>
      <c r="D53" s="265"/>
      <c r="E53" s="265"/>
      <c r="F53" s="267"/>
      <c r="G53" s="267"/>
    </row>
    <row r="54" spans="1:7" ht="18.75">
      <c r="A54" s="288"/>
      <c r="B54" s="267"/>
      <c r="C54" s="267"/>
      <c r="D54" s="267"/>
      <c r="E54" s="267"/>
      <c r="F54" s="267"/>
      <c r="G54" s="267"/>
    </row>
    <row r="55" spans="1:7" ht="18.75">
      <c r="A55" s="281" t="s">
        <v>103</v>
      </c>
      <c r="B55" s="267"/>
      <c r="C55" s="267"/>
      <c r="D55" s="267"/>
      <c r="E55" s="267"/>
      <c r="F55" s="267"/>
      <c r="G55" s="267"/>
    </row>
    <row r="56" spans="1:7">
      <c r="A56" s="1" t="s">
        <v>211</v>
      </c>
    </row>
    <row r="57" spans="1:7">
      <c r="A57" s="293" t="s">
        <v>212</v>
      </c>
    </row>
  </sheetData>
  <mergeCells count="83">
    <mergeCell ref="B55:E55"/>
    <mergeCell ref="F55:G55"/>
    <mergeCell ref="A51:E51"/>
    <mergeCell ref="B52:E52"/>
    <mergeCell ref="F52:G52"/>
    <mergeCell ref="A53:E53"/>
    <mergeCell ref="F53:G53"/>
    <mergeCell ref="B54:E54"/>
    <mergeCell ref="F54:G54"/>
    <mergeCell ref="B46:E46"/>
    <mergeCell ref="A47:E47"/>
    <mergeCell ref="B48:E48"/>
    <mergeCell ref="A49:G49"/>
    <mergeCell ref="B50:E50"/>
    <mergeCell ref="F50:G50"/>
    <mergeCell ref="E40:G40"/>
    <mergeCell ref="E41:F41"/>
    <mergeCell ref="E42:G42"/>
    <mergeCell ref="E43:F43"/>
    <mergeCell ref="B44:E44"/>
    <mergeCell ref="A45:E45"/>
    <mergeCell ref="B35:G35"/>
    <mergeCell ref="A36:B36"/>
    <mergeCell ref="C36:D36"/>
    <mergeCell ref="E36:G36"/>
    <mergeCell ref="A37:G37"/>
    <mergeCell ref="B38:E38"/>
    <mergeCell ref="F38:G38"/>
    <mergeCell ref="B31:G31"/>
    <mergeCell ref="A32:B32"/>
    <mergeCell ref="C32:D32"/>
    <mergeCell ref="E32:G32"/>
    <mergeCell ref="B33:G33"/>
    <mergeCell ref="A34:B34"/>
    <mergeCell ref="C34:D34"/>
    <mergeCell ref="E34:G34"/>
    <mergeCell ref="B27:G27"/>
    <mergeCell ref="A28:B28"/>
    <mergeCell ref="C28:D28"/>
    <mergeCell ref="E28:G28"/>
    <mergeCell ref="B29:G29"/>
    <mergeCell ref="A30:B30"/>
    <mergeCell ref="C30:D30"/>
    <mergeCell ref="E30:G30"/>
    <mergeCell ref="B23:G23"/>
    <mergeCell ref="A24:B24"/>
    <mergeCell ref="C24:D24"/>
    <mergeCell ref="E24:G24"/>
    <mergeCell ref="B25:G25"/>
    <mergeCell ref="A26:B26"/>
    <mergeCell ref="C26:D26"/>
    <mergeCell ref="E26:G26"/>
    <mergeCell ref="B19:G19"/>
    <mergeCell ref="A20:B20"/>
    <mergeCell ref="C20:D20"/>
    <mergeCell ref="E20:G20"/>
    <mergeCell ref="B21:G21"/>
    <mergeCell ref="A22:B22"/>
    <mergeCell ref="C22:D22"/>
    <mergeCell ref="E22:G22"/>
    <mergeCell ref="B15:G15"/>
    <mergeCell ref="A16:B16"/>
    <mergeCell ref="C16:D16"/>
    <mergeCell ref="E16:G16"/>
    <mergeCell ref="B17:G17"/>
    <mergeCell ref="A18:B18"/>
    <mergeCell ref="C18:D18"/>
    <mergeCell ref="E18:G18"/>
    <mergeCell ref="A10:B10"/>
    <mergeCell ref="C10:D10"/>
    <mergeCell ref="E10:G10"/>
    <mergeCell ref="A11:G12"/>
    <mergeCell ref="B13:G13"/>
    <mergeCell ref="A14:B14"/>
    <mergeCell ref="C14:D14"/>
    <mergeCell ref="E14:G14"/>
    <mergeCell ref="E1:G3"/>
    <mergeCell ref="A4:G4"/>
    <mergeCell ref="A5:G6"/>
    <mergeCell ref="A7:G7"/>
    <mergeCell ref="A9:B9"/>
    <mergeCell ref="C9:D9"/>
    <mergeCell ref="E9:G9"/>
  </mergeCells>
  <pageMargins left="0.16" right="0.11" top="0.32" bottom="0.16" header="0.3" footer="0.16"/>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sheetPr codeName="Аркуш183">
    <pageSetUpPr fitToPage="1"/>
  </sheetPr>
  <dimension ref="A1:L44"/>
  <sheetViews>
    <sheetView topLeftCell="A13" workbookViewId="0">
      <selection activeCell="E22" sqref="E22"/>
    </sheetView>
  </sheetViews>
  <sheetFormatPr defaultRowHeight="15"/>
  <cols>
    <col min="1" max="1" width="48.42578125" customWidth="1"/>
    <col min="2" max="2" width="5.28515625" customWidth="1"/>
    <col min="3" max="3" width="11.5703125" customWidth="1"/>
    <col min="4" max="4" width="11.28515625" customWidth="1"/>
    <col min="5" max="5" width="10.28515625" customWidth="1"/>
    <col min="6" max="6" width="8" customWidth="1"/>
    <col min="7" max="7" width="8.85546875" customWidth="1"/>
    <col min="9" max="9" width="10.42578125" customWidth="1"/>
    <col min="10" max="10" width="8.7109375" customWidth="1"/>
    <col min="11" max="12" width="11.42578125" customWidth="1"/>
  </cols>
  <sheetData>
    <row r="1" spans="1:12" ht="26.25" customHeight="1">
      <c r="A1" s="1"/>
      <c r="B1" s="1"/>
      <c r="C1" s="1"/>
      <c r="D1" s="1"/>
      <c r="E1" s="1"/>
      <c r="F1" s="1"/>
      <c r="G1" s="1"/>
      <c r="H1" s="1"/>
      <c r="I1" s="257" t="s">
        <v>213</v>
      </c>
      <c r="J1" s="117"/>
      <c r="K1" s="117"/>
      <c r="L1" s="117"/>
    </row>
    <row r="2" spans="1:12" ht="30.75" customHeight="1">
      <c r="A2" s="1"/>
      <c r="B2" s="1"/>
      <c r="C2" s="1"/>
      <c r="D2" s="1"/>
      <c r="E2" s="1"/>
      <c r="F2" s="1"/>
      <c r="G2" s="1"/>
      <c r="H2" s="1"/>
      <c r="I2" s="117"/>
      <c r="J2" s="117"/>
      <c r="K2" s="117"/>
      <c r="L2" s="117"/>
    </row>
    <row r="3" spans="1:12" ht="3" customHeight="1">
      <c r="A3" s="1"/>
      <c r="B3" s="1"/>
      <c r="C3" s="1"/>
      <c r="D3" s="1"/>
      <c r="E3" s="1"/>
      <c r="F3" s="1"/>
      <c r="G3" s="1"/>
      <c r="H3" s="1"/>
      <c r="I3" s="117"/>
      <c r="J3" s="117"/>
      <c r="K3" s="117"/>
      <c r="L3" s="117"/>
    </row>
    <row r="4" spans="1:12" ht="9" customHeight="1">
      <c r="A4" s="289" t="s">
        <v>214</v>
      </c>
      <c r="B4" s="289"/>
      <c r="C4" s="289"/>
      <c r="D4" s="289"/>
      <c r="E4" s="289"/>
      <c r="F4" s="289"/>
      <c r="G4" s="289"/>
      <c r="H4" s="289"/>
      <c r="I4" s="289"/>
      <c r="J4" s="289"/>
      <c r="K4" s="289"/>
      <c r="L4" s="289"/>
    </row>
    <row r="5" spans="1:12" ht="6" customHeight="1">
      <c r="A5" s="289"/>
      <c r="B5" s="289"/>
      <c r="C5" s="289"/>
      <c r="D5" s="289"/>
      <c r="E5" s="289"/>
      <c r="F5" s="289"/>
      <c r="G5" s="289"/>
      <c r="H5" s="289"/>
      <c r="I5" s="289"/>
      <c r="J5" s="289"/>
      <c r="K5" s="289"/>
      <c r="L5" s="289"/>
    </row>
    <row r="6" spans="1:12" ht="13.5" customHeight="1">
      <c r="A6" s="289"/>
      <c r="B6" s="289"/>
      <c r="C6" s="289"/>
      <c r="D6" s="289"/>
      <c r="E6" s="289"/>
      <c r="F6" s="289"/>
      <c r="G6" s="289"/>
      <c r="H6" s="289"/>
      <c r="I6" s="289"/>
      <c r="J6" s="289"/>
      <c r="K6" s="289"/>
      <c r="L6" s="289"/>
    </row>
    <row r="7" spans="1:12">
      <c r="A7" s="289"/>
      <c r="B7" s="289"/>
      <c r="C7" s="289"/>
      <c r="D7" s="289"/>
      <c r="E7" s="289"/>
      <c r="F7" s="289"/>
      <c r="G7" s="289"/>
      <c r="H7" s="289"/>
      <c r="I7" s="289"/>
      <c r="J7" s="289"/>
      <c r="K7" s="289"/>
      <c r="L7" s="289"/>
    </row>
    <row r="8" spans="1:12">
      <c r="A8" s="4" t="str">
        <f>CONCATENATE("за ",[1]ЗАПОЛНИТЬ!$B$17," ",[1]ЗАПОЛНИТЬ!$C$17)</f>
        <v>за  2018 р.</v>
      </c>
      <c r="B8" s="4"/>
      <c r="C8" s="4"/>
      <c r="D8" s="4"/>
      <c r="E8" s="4"/>
      <c r="F8" s="4"/>
      <c r="G8" s="4"/>
      <c r="H8" s="4"/>
      <c r="I8" s="4"/>
      <c r="J8" s="4"/>
      <c r="K8" s="4"/>
      <c r="L8" s="4"/>
    </row>
    <row r="9" spans="1:12" ht="27.75" customHeight="1">
      <c r="A9" s="11"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3" t="str">
        <f>[1]ЗАПОЛНИТЬ!$A$13</f>
        <v>за ЄДРПОУ</v>
      </c>
      <c r="K9" s="223" t="str">
        <f>[1]ЗАПОЛНИТЬ!$B$13</f>
        <v>04058516</v>
      </c>
      <c r="L9" s="223"/>
    </row>
    <row r="10" spans="1:12">
      <c r="A10" s="17" t="s">
        <v>5</v>
      </c>
      <c r="B10" s="294" t="str">
        <f>[1]ЗАПОЛНИТЬ!$B$5</f>
        <v>Харківська обл., місто Харків, Дзержинський район, майдан Конституції, будинок  7</v>
      </c>
      <c r="C10" s="294"/>
      <c r="D10" s="294"/>
      <c r="E10" s="294"/>
      <c r="F10" s="294"/>
      <c r="G10" s="294"/>
      <c r="H10" s="294"/>
      <c r="I10" s="294"/>
      <c r="J10" s="13" t="str">
        <f>[1]ЗАПОЛНИТЬ!$A$14</f>
        <v>за КОАТУУ</v>
      </c>
      <c r="K10" s="119">
        <f>[1]ЗАПОЛНИТЬ!$B$14</f>
        <v>6310136300</v>
      </c>
      <c r="L10" s="119"/>
    </row>
    <row r="11" spans="1:12">
      <c r="A11" s="295" t="str">
        <f>[1]Ф.4.3.1.КВК2!$A$11</f>
        <v>Організаційно-правова форма господарювання</v>
      </c>
      <c r="B11" s="296" t="str">
        <f>[1]ЗАПОЛНИТЬ!$D$15</f>
        <v>Орган місцевого самоврядування</v>
      </c>
      <c r="C11" s="296"/>
      <c r="D11" s="296"/>
      <c r="E11" s="296"/>
      <c r="F11" s="296"/>
      <c r="G11" s="296"/>
      <c r="H11" s="296"/>
      <c r="I11" s="296"/>
      <c r="J11" s="13" t="str">
        <f>[1]ЗАПОЛНИТЬ!$A$15</f>
        <v>за КОПФГ</v>
      </c>
      <c r="K11" s="119">
        <f>[1]ЗАПОЛНИТЬ!$B$15</f>
        <v>420</v>
      </c>
      <c r="L11" s="119"/>
    </row>
    <row r="12" spans="1:12">
      <c r="A12" s="22" t="s">
        <v>215</v>
      </c>
      <c r="B12" s="22"/>
      <c r="C12" s="22"/>
      <c r="D12" s="22"/>
      <c r="E12" s="297" t="str">
        <f>[1]ЗАПОЛНИТЬ!H9</f>
        <v>-</v>
      </c>
      <c r="F12" s="298" t="str">
        <f>IF(E12&gt;0,VLOOKUP(E12,'[1]ДовидникКВК(ГОС)'!A:B,2,FALSE),"")</f>
        <v>-</v>
      </c>
      <c r="G12" s="298"/>
      <c r="H12" s="298"/>
      <c r="I12" s="298"/>
      <c r="J12" s="298"/>
      <c r="K12" s="298"/>
      <c r="L12" s="298"/>
    </row>
    <row r="13" spans="1:12">
      <c r="A13" s="22" t="s">
        <v>11</v>
      </c>
      <c r="B13" s="22"/>
      <c r="C13" s="22"/>
      <c r="D13" s="22"/>
      <c r="E13" s="299" t="str">
        <f>[1]ЗАПОЛНИТЬ!H10</f>
        <v>15</v>
      </c>
      <c r="F13" s="197" t="str">
        <f>[1]ЗАПОЛНИТЬ!I10</f>
        <v>Департамент будівництва та шляхового господарства Харківської міської ради</v>
      </c>
      <c r="G13" s="197"/>
      <c r="H13" s="197"/>
      <c r="I13" s="197"/>
      <c r="J13" s="197"/>
      <c r="K13" s="197"/>
      <c r="L13" s="197"/>
    </row>
    <row r="14" spans="1:12" ht="11.25" customHeight="1">
      <c r="A14" s="128" t="s">
        <v>180</v>
      </c>
      <c r="B14" s="8"/>
      <c r="C14" s="8"/>
      <c r="D14" s="8"/>
      <c r="E14" s="8"/>
      <c r="F14" s="8"/>
      <c r="G14" s="8"/>
      <c r="H14" s="8"/>
      <c r="I14" s="8"/>
      <c r="J14" s="8"/>
      <c r="K14" s="8"/>
      <c r="L14" s="8"/>
    </row>
    <row r="15" spans="1:12" ht="11.25" customHeight="1" thickBot="1">
      <c r="A15" s="8" t="s">
        <v>216</v>
      </c>
      <c r="B15" s="1"/>
      <c r="C15" s="1"/>
      <c r="D15" s="1"/>
      <c r="E15" s="1"/>
      <c r="F15" s="1"/>
      <c r="G15" s="1"/>
      <c r="H15" s="1"/>
      <c r="I15" s="1"/>
      <c r="J15" s="1"/>
      <c r="K15" s="1"/>
      <c r="L15" s="1"/>
    </row>
    <row r="16" spans="1:12" ht="15" customHeight="1" thickTop="1" thickBot="1">
      <c r="A16" s="300" t="s">
        <v>217</v>
      </c>
      <c r="B16" s="300" t="s">
        <v>107</v>
      </c>
      <c r="C16" s="301" t="s">
        <v>218</v>
      </c>
      <c r="D16" s="301"/>
      <c r="E16" s="301"/>
      <c r="F16" s="301" t="s">
        <v>219</v>
      </c>
      <c r="G16" s="301"/>
      <c r="H16" s="301"/>
      <c r="I16" s="301"/>
      <c r="J16" s="301"/>
      <c r="K16" s="301"/>
      <c r="L16" s="301"/>
    </row>
    <row r="17" spans="1:12" ht="22.5" customHeight="1" thickTop="1" thickBot="1">
      <c r="A17" s="300"/>
      <c r="B17" s="300"/>
      <c r="C17" s="301" t="s">
        <v>220</v>
      </c>
      <c r="D17" s="301" t="s">
        <v>221</v>
      </c>
      <c r="E17" s="301" t="s">
        <v>222</v>
      </c>
      <c r="F17" s="301" t="s">
        <v>223</v>
      </c>
      <c r="G17" s="302" t="s">
        <v>224</v>
      </c>
      <c r="H17" s="302"/>
      <c r="I17" s="302"/>
      <c r="J17" s="301" t="s">
        <v>225</v>
      </c>
      <c r="K17" s="301"/>
      <c r="L17" s="301"/>
    </row>
    <row r="18" spans="1:12" ht="15" customHeight="1" thickTop="1" thickBot="1">
      <c r="A18" s="300"/>
      <c r="B18" s="300"/>
      <c r="C18" s="301"/>
      <c r="D18" s="301"/>
      <c r="E18" s="301"/>
      <c r="F18" s="301"/>
      <c r="G18" s="301" t="s">
        <v>112</v>
      </c>
      <c r="H18" s="301" t="s">
        <v>114</v>
      </c>
      <c r="I18" s="301"/>
      <c r="J18" s="301" t="s">
        <v>112</v>
      </c>
      <c r="K18" s="301" t="s">
        <v>114</v>
      </c>
      <c r="L18" s="301"/>
    </row>
    <row r="19" spans="1:12" ht="34.5" customHeight="1" thickTop="1" thickBot="1">
      <c r="A19" s="300"/>
      <c r="B19" s="300"/>
      <c r="C19" s="301"/>
      <c r="D19" s="301"/>
      <c r="E19" s="301"/>
      <c r="F19" s="301"/>
      <c r="G19" s="301"/>
      <c r="H19" s="303" t="s">
        <v>226</v>
      </c>
      <c r="I19" s="303" t="s">
        <v>227</v>
      </c>
      <c r="J19" s="301"/>
      <c r="K19" s="304" t="s">
        <v>228</v>
      </c>
      <c r="L19" s="304" t="s">
        <v>229</v>
      </c>
    </row>
    <row r="20" spans="1:12" ht="16.5" thickTop="1" thickBot="1">
      <c r="A20" s="305">
        <v>1</v>
      </c>
      <c r="B20" s="305">
        <v>2</v>
      </c>
      <c r="C20" s="305">
        <v>3</v>
      </c>
      <c r="D20" s="305">
        <v>4</v>
      </c>
      <c r="E20" s="305">
        <v>5</v>
      </c>
      <c r="F20" s="305">
        <v>6</v>
      </c>
      <c r="G20" s="305">
        <v>7</v>
      </c>
      <c r="H20" s="305">
        <v>8</v>
      </c>
      <c r="I20" s="305">
        <v>9</v>
      </c>
      <c r="J20" s="305">
        <v>10</v>
      </c>
      <c r="K20" s="305">
        <v>11</v>
      </c>
      <c r="L20" s="305">
        <v>12</v>
      </c>
    </row>
    <row r="21" spans="1:12" ht="12.75" customHeight="1" thickTop="1" thickBot="1">
      <c r="A21" s="306" t="s">
        <v>159</v>
      </c>
      <c r="B21" s="306"/>
      <c r="C21" s="307">
        <v>12100000</v>
      </c>
      <c r="D21" s="307">
        <v>6396280.8300000001</v>
      </c>
      <c r="E21" s="308">
        <v>0</v>
      </c>
      <c r="F21" s="309" t="s">
        <v>27</v>
      </c>
      <c r="G21" s="309" t="s">
        <v>27</v>
      </c>
      <c r="H21" s="309" t="s">
        <v>27</v>
      </c>
      <c r="I21" s="309" t="s">
        <v>27</v>
      </c>
      <c r="J21" s="309" t="s">
        <v>27</v>
      </c>
      <c r="K21" s="309" t="s">
        <v>27</v>
      </c>
      <c r="L21" s="309" t="s">
        <v>27</v>
      </c>
    </row>
    <row r="22" spans="1:12" ht="12.75" customHeight="1" thickTop="1" thickBot="1">
      <c r="A22" s="310" t="s">
        <v>230</v>
      </c>
      <c r="B22" s="310"/>
      <c r="C22" s="309" t="s">
        <v>27</v>
      </c>
      <c r="D22" s="309" t="s">
        <v>27</v>
      </c>
      <c r="E22" s="309" t="s">
        <v>27</v>
      </c>
      <c r="F22" s="311">
        <f>SUM(F24:F39)</f>
        <v>0</v>
      </c>
      <c r="G22" s="311">
        <f t="shared" ref="G22:L22" si="0">SUM(G24:G39)</f>
        <v>0</v>
      </c>
      <c r="H22" s="311">
        <f t="shared" si="0"/>
        <v>0</v>
      </c>
      <c r="I22" s="311">
        <f t="shared" si="0"/>
        <v>0</v>
      </c>
      <c r="J22" s="311">
        <f t="shared" si="0"/>
        <v>0</v>
      </c>
      <c r="K22" s="311">
        <f t="shared" si="0"/>
        <v>0</v>
      </c>
      <c r="L22" s="311">
        <f t="shared" si="0"/>
        <v>0</v>
      </c>
    </row>
    <row r="23" spans="1:12" ht="12.75" customHeight="1" thickTop="1" thickBot="1">
      <c r="A23" s="303" t="s">
        <v>127</v>
      </c>
      <c r="B23" s="310"/>
      <c r="C23" s="312"/>
      <c r="D23" s="312"/>
      <c r="E23" s="312"/>
      <c r="F23" s="313"/>
      <c r="G23" s="313"/>
      <c r="H23" s="313"/>
      <c r="I23" s="313"/>
      <c r="J23" s="313"/>
      <c r="K23" s="313"/>
      <c r="L23" s="313"/>
    </row>
    <row r="24" spans="1:12" ht="12.75" customHeight="1" thickTop="1" thickBot="1">
      <c r="A24" s="314" t="s">
        <v>33</v>
      </c>
      <c r="B24" s="315">
        <v>2110</v>
      </c>
      <c r="C24" s="312" t="s">
        <v>27</v>
      </c>
      <c r="D24" s="312" t="s">
        <v>27</v>
      </c>
      <c r="E24" s="312" t="s">
        <v>27</v>
      </c>
      <c r="F24" s="313">
        <f>G24+J24</f>
        <v>0</v>
      </c>
      <c r="G24" s="313">
        <f>SUM(H24:I24)</f>
        <v>0</v>
      </c>
      <c r="H24" s="313">
        <v>0</v>
      </c>
      <c r="I24" s="313">
        <v>0</v>
      </c>
      <c r="J24" s="313">
        <f>SUM(K24:L24)</f>
        <v>0</v>
      </c>
      <c r="K24" s="313">
        <v>0</v>
      </c>
      <c r="L24" s="313">
        <v>0</v>
      </c>
    </row>
    <row r="25" spans="1:12" ht="12.75" customHeight="1" thickTop="1" thickBot="1">
      <c r="A25" s="314" t="s">
        <v>39</v>
      </c>
      <c r="B25" s="315">
        <v>2120</v>
      </c>
      <c r="C25" s="312" t="s">
        <v>27</v>
      </c>
      <c r="D25" s="312" t="s">
        <v>27</v>
      </c>
      <c r="E25" s="312" t="s">
        <v>27</v>
      </c>
      <c r="F25" s="313">
        <f t="shared" ref="F25:F38" si="1">G25+J25</f>
        <v>0</v>
      </c>
      <c r="G25" s="313">
        <f t="shared" ref="G25:G39" si="2">SUM(H25:I25)</f>
        <v>0</v>
      </c>
      <c r="H25" s="313">
        <v>0</v>
      </c>
      <c r="I25" s="313">
        <v>0</v>
      </c>
      <c r="J25" s="313">
        <f t="shared" ref="J25:J39" si="3">SUM(K25:L25)</f>
        <v>0</v>
      </c>
      <c r="K25" s="313">
        <v>0</v>
      </c>
      <c r="L25" s="313">
        <v>0</v>
      </c>
    </row>
    <row r="26" spans="1:12" ht="12.75" customHeight="1" thickTop="1" thickBot="1">
      <c r="A26" s="316" t="s">
        <v>43</v>
      </c>
      <c r="B26" s="315">
        <v>2210</v>
      </c>
      <c r="C26" s="312" t="s">
        <v>27</v>
      </c>
      <c r="D26" s="312" t="s">
        <v>27</v>
      </c>
      <c r="E26" s="312" t="s">
        <v>27</v>
      </c>
      <c r="F26" s="313">
        <f t="shared" si="1"/>
        <v>0</v>
      </c>
      <c r="G26" s="313">
        <f t="shared" si="2"/>
        <v>0</v>
      </c>
      <c r="H26" s="313">
        <v>0</v>
      </c>
      <c r="I26" s="313">
        <v>0</v>
      </c>
      <c r="J26" s="313">
        <f t="shared" si="3"/>
        <v>0</v>
      </c>
      <c r="K26" s="313">
        <v>0</v>
      </c>
      <c r="L26" s="313">
        <v>0</v>
      </c>
    </row>
    <row r="27" spans="1:12" ht="12.75" customHeight="1" thickTop="1" thickBot="1">
      <c r="A27" s="316" t="s">
        <v>45</v>
      </c>
      <c r="B27" s="315">
        <v>2220</v>
      </c>
      <c r="C27" s="317" t="s">
        <v>27</v>
      </c>
      <c r="D27" s="317" t="s">
        <v>27</v>
      </c>
      <c r="E27" s="317" t="s">
        <v>27</v>
      </c>
      <c r="F27" s="313">
        <f t="shared" si="1"/>
        <v>0</v>
      </c>
      <c r="G27" s="313">
        <f t="shared" si="2"/>
        <v>0</v>
      </c>
      <c r="H27" s="313">
        <v>0</v>
      </c>
      <c r="I27" s="313">
        <v>0</v>
      </c>
      <c r="J27" s="313">
        <f t="shared" si="3"/>
        <v>0</v>
      </c>
      <c r="K27" s="313">
        <v>0</v>
      </c>
      <c r="L27" s="313">
        <v>0</v>
      </c>
    </row>
    <row r="28" spans="1:12" ht="16.5" thickTop="1" thickBot="1">
      <c r="A28" s="316" t="s">
        <v>46</v>
      </c>
      <c r="B28" s="315">
        <v>2230</v>
      </c>
      <c r="C28" s="312" t="s">
        <v>27</v>
      </c>
      <c r="D28" s="312" t="s">
        <v>27</v>
      </c>
      <c r="E28" s="312" t="s">
        <v>27</v>
      </c>
      <c r="F28" s="313">
        <f t="shared" si="1"/>
        <v>0</v>
      </c>
      <c r="G28" s="313">
        <f t="shared" si="2"/>
        <v>0</v>
      </c>
      <c r="H28" s="313">
        <v>0</v>
      </c>
      <c r="I28" s="313">
        <v>0</v>
      </c>
      <c r="J28" s="313">
        <f t="shared" si="3"/>
        <v>0</v>
      </c>
      <c r="K28" s="313">
        <v>0</v>
      </c>
      <c r="L28" s="313">
        <v>0</v>
      </c>
    </row>
    <row r="29" spans="1:12" ht="16.5" thickTop="1" thickBot="1">
      <c r="A29" s="316" t="s">
        <v>47</v>
      </c>
      <c r="B29" s="315">
        <v>2240</v>
      </c>
      <c r="C29" s="312" t="s">
        <v>27</v>
      </c>
      <c r="D29" s="312" t="s">
        <v>27</v>
      </c>
      <c r="E29" s="312" t="s">
        <v>27</v>
      </c>
      <c r="F29" s="313">
        <f t="shared" si="1"/>
        <v>0</v>
      </c>
      <c r="G29" s="313">
        <f t="shared" si="2"/>
        <v>0</v>
      </c>
      <c r="H29" s="313">
        <v>0</v>
      </c>
      <c r="I29" s="313">
        <v>0</v>
      </c>
      <c r="J29" s="313">
        <f t="shared" si="3"/>
        <v>0</v>
      </c>
      <c r="K29" s="313">
        <v>0</v>
      </c>
      <c r="L29" s="313">
        <v>0</v>
      </c>
    </row>
    <row r="30" spans="1:12" ht="12" customHeight="1" thickTop="1" thickBot="1">
      <c r="A30" s="316" t="s">
        <v>48</v>
      </c>
      <c r="B30" s="315">
        <v>2250</v>
      </c>
      <c r="C30" s="312" t="s">
        <v>27</v>
      </c>
      <c r="D30" s="312" t="s">
        <v>27</v>
      </c>
      <c r="E30" s="312" t="s">
        <v>27</v>
      </c>
      <c r="F30" s="313">
        <f t="shared" si="1"/>
        <v>0</v>
      </c>
      <c r="G30" s="313">
        <f t="shared" si="2"/>
        <v>0</v>
      </c>
      <c r="H30" s="313">
        <v>0</v>
      </c>
      <c r="I30" s="313">
        <v>0</v>
      </c>
      <c r="J30" s="313">
        <f t="shared" si="3"/>
        <v>0</v>
      </c>
      <c r="K30" s="313">
        <v>0</v>
      </c>
      <c r="L30" s="313">
        <v>0</v>
      </c>
    </row>
    <row r="31" spans="1:12" ht="12" customHeight="1" thickTop="1" thickBot="1">
      <c r="A31" s="318" t="s">
        <v>231</v>
      </c>
      <c r="B31" s="315">
        <v>2260</v>
      </c>
      <c r="C31" s="312" t="s">
        <v>27</v>
      </c>
      <c r="D31" s="312" t="s">
        <v>27</v>
      </c>
      <c r="E31" s="312" t="s">
        <v>27</v>
      </c>
      <c r="F31" s="313">
        <f t="shared" si="1"/>
        <v>0</v>
      </c>
      <c r="G31" s="313">
        <f t="shared" si="2"/>
        <v>0</v>
      </c>
      <c r="H31" s="313">
        <v>0</v>
      </c>
      <c r="I31" s="313">
        <v>0</v>
      </c>
      <c r="J31" s="313">
        <f t="shared" si="3"/>
        <v>0</v>
      </c>
      <c r="K31" s="313">
        <v>0</v>
      </c>
      <c r="L31" s="313">
        <v>0</v>
      </c>
    </row>
    <row r="32" spans="1:12" ht="12" customHeight="1" thickTop="1" thickBot="1">
      <c r="A32" s="314" t="s">
        <v>50</v>
      </c>
      <c r="B32" s="315">
        <v>2270</v>
      </c>
      <c r="C32" s="312" t="s">
        <v>27</v>
      </c>
      <c r="D32" s="312" t="s">
        <v>27</v>
      </c>
      <c r="E32" s="312" t="s">
        <v>27</v>
      </c>
      <c r="F32" s="313">
        <f t="shared" si="1"/>
        <v>0</v>
      </c>
      <c r="G32" s="313">
        <f t="shared" si="2"/>
        <v>0</v>
      </c>
      <c r="H32" s="313">
        <v>0</v>
      </c>
      <c r="I32" s="313">
        <v>0</v>
      </c>
      <c r="J32" s="313">
        <f t="shared" si="3"/>
        <v>0</v>
      </c>
      <c r="K32" s="313">
        <v>0</v>
      </c>
      <c r="L32" s="313">
        <v>0</v>
      </c>
    </row>
    <row r="33" spans="1:12" ht="24" thickTop="1" thickBot="1">
      <c r="A33" s="318" t="s">
        <v>57</v>
      </c>
      <c r="B33" s="315">
        <v>2280</v>
      </c>
      <c r="C33" s="312" t="s">
        <v>27</v>
      </c>
      <c r="D33" s="312" t="s">
        <v>27</v>
      </c>
      <c r="E33" s="312" t="s">
        <v>27</v>
      </c>
      <c r="F33" s="313">
        <f t="shared" si="1"/>
        <v>0</v>
      </c>
      <c r="G33" s="313">
        <f t="shared" si="2"/>
        <v>0</v>
      </c>
      <c r="H33" s="313">
        <v>0</v>
      </c>
      <c r="I33" s="313">
        <v>0</v>
      </c>
      <c r="J33" s="313">
        <f t="shared" si="3"/>
        <v>0</v>
      </c>
      <c r="K33" s="313">
        <v>0</v>
      </c>
      <c r="L33" s="313">
        <v>0</v>
      </c>
    </row>
    <row r="34" spans="1:12" ht="24" thickTop="1" thickBot="1">
      <c r="A34" s="318" t="s">
        <v>64</v>
      </c>
      <c r="B34" s="315">
        <v>2610</v>
      </c>
      <c r="C34" s="312" t="s">
        <v>27</v>
      </c>
      <c r="D34" s="312" t="s">
        <v>27</v>
      </c>
      <c r="E34" s="312" t="s">
        <v>27</v>
      </c>
      <c r="F34" s="313">
        <f t="shared" si="1"/>
        <v>0</v>
      </c>
      <c r="G34" s="313">
        <f t="shared" si="2"/>
        <v>0</v>
      </c>
      <c r="H34" s="313">
        <v>0</v>
      </c>
      <c r="I34" s="313">
        <v>0</v>
      </c>
      <c r="J34" s="313">
        <f t="shared" si="3"/>
        <v>0</v>
      </c>
      <c r="K34" s="313">
        <v>0</v>
      </c>
      <c r="L34" s="313">
        <v>0</v>
      </c>
    </row>
    <row r="35" spans="1:12" ht="24" thickTop="1" thickBot="1">
      <c r="A35" s="318" t="s">
        <v>65</v>
      </c>
      <c r="B35" s="315">
        <v>2620</v>
      </c>
      <c r="C35" s="312" t="s">
        <v>27</v>
      </c>
      <c r="D35" s="312" t="s">
        <v>27</v>
      </c>
      <c r="E35" s="312" t="s">
        <v>27</v>
      </c>
      <c r="F35" s="313">
        <f t="shared" si="1"/>
        <v>0</v>
      </c>
      <c r="G35" s="313">
        <f t="shared" si="2"/>
        <v>0</v>
      </c>
      <c r="H35" s="313">
        <v>0</v>
      </c>
      <c r="I35" s="313">
        <v>0</v>
      </c>
      <c r="J35" s="313">
        <f t="shared" si="3"/>
        <v>0</v>
      </c>
      <c r="K35" s="313">
        <v>0</v>
      </c>
      <c r="L35" s="313">
        <v>0</v>
      </c>
    </row>
    <row r="36" spans="1:12" ht="24" thickTop="1" thickBot="1">
      <c r="A36" s="314" t="s">
        <v>232</v>
      </c>
      <c r="B36" s="315">
        <v>2630</v>
      </c>
      <c r="C36" s="312" t="s">
        <v>27</v>
      </c>
      <c r="D36" s="312" t="s">
        <v>27</v>
      </c>
      <c r="E36" s="312" t="s">
        <v>27</v>
      </c>
      <c r="F36" s="313">
        <f t="shared" si="1"/>
        <v>0</v>
      </c>
      <c r="G36" s="313">
        <f t="shared" si="2"/>
        <v>0</v>
      </c>
      <c r="H36" s="313">
        <v>0</v>
      </c>
      <c r="I36" s="313">
        <v>0</v>
      </c>
      <c r="J36" s="313">
        <f t="shared" si="3"/>
        <v>0</v>
      </c>
      <c r="K36" s="313">
        <v>0</v>
      </c>
      <c r="L36" s="313">
        <v>0</v>
      </c>
    </row>
    <row r="37" spans="1:12" ht="12.75" customHeight="1" thickTop="1" thickBot="1">
      <c r="A37" s="319" t="s">
        <v>67</v>
      </c>
      <c r="B37" s="320">
        <v>2700</v>
      </c>
      <c r="C37" s="312" t="s">
        <v>27</v>
      </c>
      <c r="D37" s="312" t="s">
        <v>27</v>
      </c>
      <c r="E37" s="312" t="s">
        <v>27</v>
      </c>
      <c r="F37" s="313">
        <f t="shared" si="1"/>
        <v>0</v>
      </c>
      <c r="G37" s="313">
        <f t="shared" si="2"/>
        <v>0</v>
      </c>
      <c r="H37" s="313">
        <v>0</v>
      </c>
      <c r="I37" s="313">
        <v>0</v>
      </c>
      <c r="J37" s="313">
        <f t="shared" si="3"/>
        <v>0</v>
      </c>
      <c r="K37" s="313">
        <v>0</v>
      </c>
      <c r="L37" s="313">
        <v>0</v>
      </c>
    </row>
    <row r="38" spans="1:12" ht="12.75" customHeight="1" thickTop="1" thickBot="1">
      <c r="A38" s="321" t="s">
        <v>71</v>
      </c>
      <c r="B38" s="305">
        <v>2800</v>
      </c>
      <c r="C38" s="312" t="s">
        <v>27</v>
      </c>
      <c r="D38" s="312" t="s">
        <v>27</v>
      </c>
      <c r="E38" s="312" t="s">
        <v>27</v>
      </c>
      <c r="F38" s="313">
        <f t="shared" si="1"/>
        <v>0</v>
      </c>
      <c r="G38" s="313">
        <f t="shared" si="2"/>
        <v>0</v>
      </c>
      <c r="H38" s="313">
        <v>0</v>
      </c>
      <c r="I38" s="313">
        <v>0</v>
      </c>
      <c r="J38" s="313">
        <f t="shared" si="3"/>
        <v>0</v>
      </c>
      <c r="K38" s="313">
        <v>0</v>
      </c>
      <c r="L38" s="313">
        <v>0</v>
      </c>
    </row>
    <row r="39" spans="1:12" ht="12.75" customHeight="1" thickTop="1" thickBot="1">
      <c r="A39" s="322" t="s">
        <v>165</v>
      </c>
      <c r="B39" s="310">
        <v>3000</v>
      </c>
      <c r="C39" s="312" t="s">
        <v>27</v>
      </c>
      <c r="D39" s="312" t="s">
        <v>27</v>
      </c>
      <c r="E39" s="312" t="s">
        <v>27</v>
      </c>
      <c r="F39" s="313">
        <v>0</v>
      </c>
      <c r="G39" s="313">
        <f t="shared" si="2"/>
        <v>0</v>
      </c>
      <c r="H39" s="313">
        <v>0</v>
      </c>
      <c r="I39" s="313">
        <v>0</v>
      </c>
      <c r="J39" s="313">
        <f t="shared" si="3"/>
        <v>0</v>
      </c>
      <c r="K39" s="313">
        <v>0</v>
      </c>
      <c r="L39" s="313">
        <v>0</v>
      </c>
    </row>
    <row r="40" spans="1:12" ht="12.75" customHeight="1" thickTop="1">
      <c r="A40" s="25"/>
      <c r="B40" s="323"/>
      <c r="C40" s="323"/>
      <c r="D40" s="323"/>
      <c r="E40" s="323"/>
      <c r="F40" s="324"/>
      <c r="G40" s="325"/>
      <c r="H40" s="325"/>
      <c r="I40" s="325"/>
      <c r="J40" s="325"/>
      <c r="K40" s="325"/>
      <c r="L40" s="325"/>
    </row>
    <row r="41" spans="1:12">
      <c r="A41" s="326"/>
      <c r="B41" s="256" t="str">
        <f>[1]ЗАПОЛНИТЬ!$F$30</f>
        <v xml:space="preserve">Керівник </v>
      </c>
      <c r="C41" s="102"/>
      <c r="D41" s="102"/>
      <c r="E41" s="107"/>
      <c r="F41" s="107"/>
      <c r="G41" s="1"/>
      <c r="H41" s="104" t="str">
        <f>[1]ЗАПОЛНИТЬ!$F$26</f>
        <v>С.М.Дорошенко</v>
      </c>
      <c r="I41" s="104"/>
      <c r="J41" s="104"/>
      <c r="K41" s="104"/>
      <c r="L41" s="1"/>
    </row>
    <row r="42" spans="1:12">
      <c r="A42" s="1"/>
      <c r="B42" s="256"/>
      <c r="C42" s="102"/>
      <c r="D42" s="102"/>
      <c r="E42" s="105" t="s">
        <v>103</v>
      </c>
      <c r="F42" s="105"/>
      <c r="G42" s="1"/>
      <c r="H42" s="106" t="s">
        <v>104</v>
      </c>
      <c r="I42" s="106"/>
      <c r="J42" s="1"/>
      <c r="K42" s="1"/>
      <c r="L42" s="1"/>
    </row>
    <row r="43" spans="1:12">
      <c r="A43" s="1"/>
      <c r="B43" s="256" t="str">
        <f>[1]ЗАПОЛНИТЬ!$F$31</f>
        <v>Головний бухгалтер</v>
      </c>
      <c r="C43" s="102"/>
      <c r="D43" s="102"/>
      <c r="E43" s="107"/>
      <c r="F43" s="107"/>
      <c r="G43" s="1"/>
      <c r="H43" s="104" t="str">
        <f>[1]ЗАПОЛНИТЬ!$F$28</f>
        <v>Л.М.Альохіна</v>
      </c>
      <c r="I43" s="104"/>
      <c r="J43" s="104"/>
      <c r="K43" s="104"/>
      <c r="L43" s="1"/>
    </row>
    <row r="44" spans="1:12">
      <c r="A44" s="1" t="str">
        <f>[1]ЗАПОЛНИТЬ!$C$19</f>
        <v>"10"січня 2019 року</v>
      </c>
      <c r="B44" s="1"/>
      <c r="C44" s="1"/>
      <c r="D44" s="1"/>
      <c r="E44" s="105" t="s">
        <v>103</v>
      </c>
      <c r="F44" s="105"/>
      <c r="G44" s="1"/>
      <c r="H44" s="106" t="s">
        <v>104</v>
      </c>
      <c r="I44" s="106"/>
      <c r="J44" s="1"/>
      <c r="K44" s="1"/>
      <c r="L44" s="1"/>
    </row>
  </sheetData>
  <sheetProtection formatColumns="0" formatRows="0"/>
  <mergeCells count="35">
    <mergeCell ref="E42:F42"/>
    <mergeCell ref="H42:I42"/>
    <mergeCell ref="E43:F43"/>
    <mergeCell ref="H43:K43"/>
    <mergeCell ref="E44:F44"/>
    <mergeCell ref="H44:I44"/>
    <mergeCell ref="G18:G19"/>
    <mergeCell ref="H18:I18"/>
    <mergeCell ref="J18:J19"/>
    <mergeCell ref="K18:L18"/>
    <mergeCell ref="E41:F41"/>
    <mergeCell ref="H41:K41"/>
    <mergeCell ref="A16:A19"/>
    <mergeCell ref="B16:B19"/>
    <mergeCell ref="C16:E16"/>
    <mergeCell ref="F16:L16"/>
    <mergeCell ref="C17:C19"/>
    <mergeCell ref="D17:D19"/>
    <mergeCell ref="E17:E19"/>
    <mergeCell ref="F17:F19"/>
    <mergeCell ref="G17:I17"/>
    <mergeCell ref="J17:L17"/>
    <mergeCell ref="B11:I11"/>
    <mergeCell ref="K11:L11"/>
    <mergeCell ref="A12:D12"/>
    <mergeCell ref="F12:L12"/>
    <mergeCell ref="A13:D13"/>
    <mergeCell ref="F13:L13"/>
    <mergeCell ref="I1:L3"/>
    <mergeCell ref="A4:L7"/>
    <mergeCell ref="A8:L8"/>
    <mergeCell ref="B9:I9"/>
    <mergeCell ref="K9:L9"/>
    <mergeCell ref="B10:I10"/>
    <mergeCell ref="K10:L10"/>
  </mergeCells>
  <pageMargins left="0.19685039370078741" right="0.19685039370078741" top="0.31496062992125984" bottom="0.19685039370078741" header="0.31496062992125984" footer="0.19685039370078741"/>
  <pageSetup paperSize="9" scale="82" orientation="landscape" verticalDpi="144" r:id="rId1"/>
</worksheet>
</file>

<file path=xl/worksheets/sheet13.xml><?xml version="1.0" encoding="utf-8"?>
<worksheet xmlns="http://schemas.openxmlformats.org/spreadsheetml/2006/main" xmlns:r="http://schemas.openxmlformats.org/officeDocument/2006/relationships">
  <sheetPr codeName="Аркуш188">
    <pageSetUpPr fitToPage="1"/>
  </sheetPr>
  <dimension ref="A1:L31"/>
  <sheetViews>
    <sheetView topLeftCell="A13" workbookViewId="0">
      <selection activeCell="J22" sqref="J22"/>
    </sheetView>
  </sheetViews>
  <sheetFormatPr defaultRowHeight="15"/>
  <cols>
    <col min="1" max="1" width="38.5703125" customWidth="1"/>
    <col min="2" max="2" width="11.28515625" bestFit="1" customWidth="1"/>
    <col min="3" max="3" width="14.42578125" customWidth="1"/>
    <col min="9" max="9" width="14.7109375" customWidth="1"/>
    <col min="10" max="10" width="10.140625" bestFit="1" customWidth="1"/>
    <col min="11" max="11" width="14.28515625" customWidth="1"/>
  </cols>
  <sheetData>
    <row r="1" spans="1:12" ht="24" customHeight="1">
      <c r="A1" s="1"/>
      <c r="B1" s="1"/>
      <c r="C1" s="1"/>
      <c r="D1" s="1"/>
      <c r="E1" s="1"/>
      <c r="F1" s="1"/>
      <c r="G1" s="272"/>
      <c r="H1" s="257" t="s">
        <v>233</v>
      </c>
      <c r="I1" s="117"/>
      <c r="J1" s="117"/>
      <c r="K1" s="117"/>
      <c r="L1" s="117"/>
    </row>
    <row r="2" spans="1:12" ht="31.5" customHeight="1">
      <c r="A2" s="1"/>
      <c r="B2" s="1"/>
      <c r="C2" s="1"/>
      <c r="D2" s="1"/>
      <c r="E2" s="1"/>
      <c r="F2" s="1"/>
      <c r="G2" s="272"/>
      <c r="H2" s="117"/>
      <c r="I2" s="117"/>
      <c r="J2" s="117"/>
      <c r="K2" s="117"/>
      <c r="L2" s="117"/>
    </row>
    <row r="3" spans="1:12">
      <c r="A3" s="4" t="s">
        <v>190</v>
      </c>
      <c r="B3" s="4"/>
      <c r="C3" s="4"/>
      <c r="D3" s="4"/>
      <c r="E3" s="4"/>
      <c r="F3" s="4"/>
      <c r="G3" s="4"/>
      <c r="H3" s="4"/>
      <c r="I3" s="4"/>
      <c r="J3" s="4"/>
      <c r="K3" s="4"/>
      <c r="L3" s="4"/>
    </row>
    <row r="4" spans="1:12">
      <c r="A4" s="4" t="s">
        <v>234</v>
      </c>
      <c r="B4" s="4"/>
      <c r="C4" s="4"/>
      <c r="D4" s="4"/>
      <c r="E4" s="4"/>
      <c r="F4" s="4"/>
      <c r="G4" s="4"/>
      <c r="H4" s="4"/>
      <c r="I4" s="4"/>
      <c r="J4" s="4"/>
      <c r="K4" s="4"/>
      <c r="L4" s="4"/>
    </row>
    <row r="5" spans="1:12">
      <c r="A5" s="327" t="str">
        <f>CONCATENATE("на ",[1]ЗАПОЛНИТЬ!$B$18," ",[1]ЗАПОЛНИТЬ!$C$18)</f>
        <v>на 1 січня 2019 р.</v>
      </c>
      <c r="B5" s="327"/>
      <c r="C5" s="327"/>
      <c r="D5" s="327"/>
      <c r="E5" s="327"/>
      <c r="F5" s="327"/>
      <c r="G5" s="327"/>
      <c r="H5" s="327"/>
      <c r="I5" s="327"/>
      <c r="J5" s="327"/>
      <c r="K5" s="327"/>
      <c r="L5" s="327"/>
    </row>
    <row r="6" spans="1:12" ht="22.5" customHeight="1">
      <c r="A6" s="11" t="s">
        <v>3</v>
      </c>
      <c r="B6" s="116" t="str">
        <f>[1]ЗАПОЛНИТЬ!$B$3</f>
        <v>Управління з будівництва, ремонту та реконструкції Департаменту будівництва та шляхового господарства ХМР</v>
      </c>
      <c r="C6" s="116"/>
      <c r="D6" s="116"/>
      <c r="E6" s="116"/>
      <c r="F6" s="116"/>
      <c r="G6" s="116"/>
      <c r="H6" s="116"/>
      <c r="I6" s="13" t="str">
        <f>[1]ЗАПОЛНИТЬ!$A$13</f>
        <v>за ЄДРПОУ</v>
      </c>
      <c r="J6" s="13"/>
      <c r="K6" s="223" t="str">
        <f>[1]ЗАПОЛНИТЬ!$B$13</f>
        <v>04058516</v>
      </c>
      <c r="L6" s="119"/>
    </row>
    <row r="7" spans="1:12">
      <c r="A7" s="115" t="s">
        <v>5</v>
      </c>
      <c r="B7" s="21" t="str">
        <f>[1]ЗАПОЛНИТЬ!$B$5</f>
        <v>Харківська обл., місто Харків, Дзержинський район, майдан Конституції, будинок  7</v>
      </c>
      <c r="C7" s="21"/>
      <c r="D7" s="21"/>
      <c r="E7" s="21"/>
      <c r="F7" s="21"/>
      <c r="G7" s="21"/>
      <c r="H7" s="21"/>
      <c r="I7" s="13" t="str">
        <f>[1]ЗАПОЛНИТЬ!$A$14</f>
        <v>за КОАТУУ</v>
      </c>
      <c r="J7" s="13"/>
      <c r="K7" s="119">
        <f>[1]ЗАПОЛНИТЬ!$B$14</f>
        <v>6310136300</v>
      </c>
      <c r="L7" s="119"/>
    </row>
    <row r="8" spans="1:12">
      <c r="A8" s="115" t="str">
        <f>[1]Ф.4.3.1.КВК2!$A$11</f>
        <v>Організаційно-правова форма господарювання</v>
      </c>
      <c r="B8" s="224" t="str">
        <f>[1]ЗАПОЛНИТЬ!$D$15</f>
        <v>Орган місцевого самоврядування</v>
      </c>
      <c r="C8" s="224"/>
      <c r="D8" s="224"/>
      <c r="E8" s="224"/>
      <c r="F8" s="224"/>
      <c r="G8" s="224"/>
      <c r="H8" s="224"/>
      <c r="I8" s="13" t="str">
        <f>[1]ЗАПОЛНИТЬ!$A$15</f>
        <v>за КОПФГ</v>
      </c>
      <c r="J8" s="225"/>
      <c r="K8" s="119">
        <f>[1]ЗАПОЛНИТЬ!$B$15</f>
        <v>420</v>
      </c>
      <c r="L8" s="119"/>
    </row>
    <row r="9" spans="1:12">
      <c r="A9" s="22" t="s">
        <v>178</v>
      </c>
      <c r="B9" s="22"/>
      <c r="C9" s="22"/>
      <c r="D9" s="22"/>
      <c r="E9" s="28" t="str">
        <f>[1]ЗАПОЛНИТЬ!$H$9</f>
        <v>-</v>
      </c>
      <c r="F9" s="328" t="str">
        <f>IF(E9&gt;0,VLOOKUP(E9,'[1]ДовидникКВК(ГОС)'!A:B,2,FALSE),"")</f>
        <v>-</v>
      </c>
      <c r="G9" s="328"/>
      <c r="H9" s="328"/>
      <c r="I9" s="328"/>
      <c r="J9" s="328"/>
      <c r="K9" s="328"/>
      <c r="L9" s="328"/>
    </row>
    <row r="10" spans="1:12" ht="23.25" customHeight="1">
      <c r="A10" s="22" t="s">
        <v>11</v>
      </c>
      <c r="B10" s="22"/>
      <c r="C10" s="22"/>
      <c r="D10" s="22"/>
      <c r="E10" s="28" t="str">
        <f>[1]ЗАПОЛНИТЬ!$H$10</f>
        <v>15</v>
      </c>
      <c r="F10" s="226" t="str">
        <f>[1]ЗАПОЛНИТЬ!I10</f>
        <v>Департамент будівництва та шляхового господарства Харківської міської ради</v>
      </c>
      <c r="G10" s="226"/>
      <c r="H10" s="226"/>
      <c r="I10" s="226"/>
      <c r="J10" s="226"/>
      <c r="K10" s="226"/>
      <c r="L10" s="226"/>
    </row>
    <row r="11" spans="1:12">
      <c r="A11" s="227" t="s">
        <v>235</v>
      </c>
      <c r="B11" s="13"/>
      <c r="C11" s="13"/>
      <c r="D11" s="13"/>
      <c r="E11" s="13"/>
      <c r="F11" s="13"/>
      <c r="G11" s="13"/>
      <c r="H11" s="13"/>
      <c r="I11" s="13"/>
      <c r="J11" s="13"/>
      <c r="K11" s="13"/>
      <c r="L11" s="13"/>
    </row>
    <row r="12" spans="1:12">
      <c r="A12" s="13" t="s">
        <v>15</v>
      </c>
      <c r="B12" s="272"/>
      <c r="C12" s="272"/>
      <c r="D12" s="272"/>
      <c r="E12" s="272"/>
      <c r="F12" s="272"/>
      <c r="G12" s="272"/>
      <c r="H12" s="272"/>
      <c r="I12" s="272"/>
      <c r="J12" s="272"/>
      <c r="K12" s="272"/>
      <c r="L12" s="272"/>
    </row>
    <row r="13" spans="1:12" ht="15.75" thickBot="1">
      <c r="A13" s="13" t="s">
        <v>236</v>
      </c>
      <c r="B13" s="272"/>
      <c r="C13" s="272"/>
      <c r="D13" s="272"/>
      <c r="E13" s="272"/>
      <c r="F13" s="272"/>
      <c r="G13" s="272"/>
      <c r="H13" s="272"/>
      <c r="I13" s="272"/>
      <c r="J13" s="272"/>
      <c r="K13" s="272"/>
      <c r="L13" s="272"/>
    </row>
    <row r="14" spans="1:12" ht="16.5" thickTop="1" thickBot="1">
      <c r="A14" s="329" t="s">
        <v>237</v>
      </c>
      <c r="B14" s="330" t="s">
        <v>107</v>
      </c>
      <c r="C14" s="330" t="s">
        <v>238</v>
      </c>
      <c r="D14" s="330"/>
      <c r="E14" s="330" t="s">
        <v>239</v>
      </c>
      <c r="F14" s="330"/>
      <c r="G14" s="330" t="s">
        <v>240</v>
      </c>
      <c r="H14" s="330"/>
      <c r="I14" s="330" t="s">
        <v>241</v>
      </c>
      <c r="J14" s="330"/>
      <c r="K14" s="330"/>
      <c r="L14" s="330"/>
    </row>
    <row r="15" spans="1:12" ht="24" customHeight="1" thickTop="1" thickBot="1">
      <c r="A15" s="329"/>
      <c r="B15" s="330"/>
      <c r="C15" s="330"/>
      <c r="D15" s="330"/>
      <c r="E15" s="330"/>
      <c r="F15" s="330"/>
      <c r="G15" s="330"/>
      <c r="H15" s="330"/>
      <c r="I15" s="330"/>
      <c r="J15" s="330"/>
      <c r="K15" s="330"/>
      <c r="L15" s="330"/>
    </row>
    <row r="16" spans="1:12" ht="16.5" thickTop="1" thickBot="1">
      <c r="A16" s="329"/>
      <c r="B16" s="330"/>
      <c r="C16" s="330" t="s">
        <v>112</v>
      </c>
      <c r="D16" s="331" t="s">
        <v>156</v>
      </c>
      <c r="E16" s="330"/>
      <c r="F16" s="330"/>
      <c r="G16" s="330"/>
      <c r="H16" s="330"/>
      <c r="I16" s="330" t="s">
        <v>112</v>
      </c>
      <c r="J16" s="330" t="s">
        <v>242</v>
      </c>
      <c r="K16" s="330" t="s">
        <v>157</v>
      </c>
      <c r="L16" s="330"/>
    </row>
    <row r="17" spans="1:12" ht="16.5" thickTop="1" thickBot="1">
      <c r="A17" s="329"/>
      <c r="B17" s="330"/>
      <c r="C17" s="330"/>
      <c r="D17" s="330" t="s">
        <v>243</v>
      </c>
      <c r="E17" s="330"/>
      <c r="F17" s="330"/>
      <c r="G17" s="330"/>
      <c r="H17" s="330"/>
      <c r="I17" s="330"/>
      <c r="J17" s="330"/>
      <c r="K17" s="330" t="s">
        <v>112</v>
      </c>
      <c r="L17" s="331" t="s">
        <v>156</v>
      </c>
    </row>
    <row r="18" spans="1:12" ht="49.5" thickTop="1" thickBot="1">
      <c r="A18" s="329"/>
      <c r="B18" s="330"/>
      <c r="C18" s="330"/>
      <c r="D18" s="330"/>
      <c r="E18" s="330"/>
      <c r="F18" s="330"/>
      <c r="G18" s="330"/>
      <c r="H18" s="330"/>
      <c r="I18" s="330"/>
      <c r="J18" s="330"/>
      <c r="K18" s="330"/>
      <c r="L18" s="332" t="s">
        <v>243</v>
      </c>
    </row>
    <row r="19" spans="1:12" ht="16.5" thickTop="1" thickBot="1">
      <c r="A19" s="333">
        <v>1</v>
      </c>
      <c r="B19" s="333">
        <v>2</v>
      </c>
      <c r="C19" s="333">
        <v>3</v>
      </c>
      <c r="D19" s="333">
        <v>4</v>
      </c>
      <c r="E19" s="334">
        <v>5</v>
      </c>
      <c r="F19" s="334"/>
      <c r="G19" s="334">
        <v>6</v>
      </c>
      <c r="H19" s="334"/>
      <c r="I19" s="333">
        <v>7</v>
      </c>
      <c r="J19" s="333">
        <v>8</v>
      </c>
      <c r="K19" s="333">
        <v>9</v>
      </c>
      <c r="L19" s="333">
        <v>10</v>
      </c>
    </row>
    <row r="20" spans="1:12" ht="20.25" thickTop="1" thickBot="1">
      <c r="A20" s="335">
        <v>1530160</v>
      </c>
      <c r="B20" s="335">
        <v>2210</v>
      </c>
      <c r="C20" s="336">
        <v>36519.480000000003</v>
      </c>
      <c r="D20" s="336" t="s">
        <v>130</v>
      </c>
      <c r="E20" s="337" t="s">
        <v>130</v>
      </c>
      <c r="F20" s="337"/>
      <c r="G20" s="337" t="s">
        <v>130</v>
      </c>
      <c r="H20" s="337"/>
      <c r="I20" s="336">
        <v>49403.040000000001</v>
      </c>
      <c r="J20" s="336">
        <v>0</v>
      </c>
      <c r="K20" s="336" t="s">
        <v>130</v>
      </c>
      <c r="L20" s="336" t="s">
        <v>130</v>
      </c>
    </row>
    <row r="21" spans="1:12" ht="20.25" thickTop="1" thickBot="1">
      <c r="A21" s="335">
        <v>1530160</v>
      </c>
      <c r="B21" s="335">
        <v>2250</v>
      </c>
      <c r="C21" s="336">
        <v>4222</v>
      </c>
      <c r="D21" s="336" t="s">
        <v>130</v>
      </c>
      <c r="E21" s="337" t="s">
        <v>130</v>
      </c>
      <c r="F21" s="337"/>
      <c r="G21" s="337" t="s">
        <v>130</v>
      </c>
      <c r="H21" s="337"/>
      <c r="I21" s="336">
        <v>8908</v>
      </c>
      <c r="J21" s="336">
        <v>0</v>
      </c>
      <c r="K21" s="336" t="s">
        <v>130</v>
      </c>
      <c r="L21" s="336" t="s">
        <v>130</v>
      </c>
    </row>
    <row r="22" spans="1:12" ht="20.25" thickTop="1" thickBot="1">
      <c r="A22" s="335">
        <v>1537330</v>
      </c>
      <c r="B22" s="335">
        <v>3142</v>
      </c>
      <c r="C22" s="336">
        <v>3398891.79</v>
      </c>
      <c r="D22" s="336" t="s">
        <v>130</v>
      </c>
      <c r="E22" s="337" t="s">
        <v>130</v>
      </c>
      <c r="F22" s="337"/>
      <c r="G22" s="337" t="s">
        <v>130</v>
      </c>
      <c r="H22" s="337"/>
      <c r="I22" s="336">
        <v>3398891.79</v>
      </c>
      <c r="J22" s="336" t="s">
        <v>130</v>
      </c>
      <c r="K22" s="336">
        <v>3398891.79</v>
      </c>
      <c r="L22" s="336" t="s">
        <v>130</v>
      </c>
    </row>
    <row r="23" spans="1:12" ht="20.25" thickTop="1" thickBot="1">
      <c r="A23" s="335" t="s">
        <v>130</v>
      </c>
      <c r="B23" s="335" t="s">
        <v>130</v>
      </c>
      <c r="C23" s="336" t="s">
        <v>130</v>
      </c>
      <c r="D23" s="336" t="s">
        <v>130</v>
      </c>
      <c r="E23" s="337" t="s">
        <v>130</v>
      </c>
      <c r="F23" s="337"/>
      <c r="G23" s="337" t="s">
        <v>130</v>
      </c>
      <c r="H23" s="337"/>
      <c r="I23" s="336" t="s">
        <v>130</v>
      </c>
      <c r="J23" s="336" t="s">
        <v>130</v>
      </c>
      <c r="K23" s="336" t="s">
        <v>130</v>
      </c>
      <c r="L23" s="336" t="s">
        <v>130</v>
      </c>
    </row>
    <row r="24" spans="1:12" ht="20.25" thickTop="1" thickBot="1">
      <c r="A24" s="338" t="s">
        <v>244</v>
      </c>
      <c r="B24" s="339"/>
      <c r="C24" s="340">
        <f>IF(SUM('[1]Ф.7(СФ).ЗВЕД'!$D$27)&gt;0,SUM('[1]Ф.7(СФ).ЗВЕД'!$D$27),"-")</f>
        <v>3439633.27</v>
      </c>
      <c r="D24" s="341" t="str">
        <f>IF(SUM(D20:D23)&gt;0,SUM(D20:D23),"-")</f>
        <v>-</v>
      </c>
      <c r="E24" s="342" t="str">
        <f>IF(SUM(E20:F23)&gt;0,SUM(E20:F23),"-")</f>
        <v>-</v>
      </c>
      <c r="F24" s="342"/>
      <c r="G24" s="342" t="str">
        <f>IF(SUM('[1]Ф.7(СФ).ЗВЕД'!$G$27)&gt;0,SUM('[1]Ф.7(СФ).ЗВЕД'!$G$27),"-")</f>
        <v>-</v>
      </c>
      <c r="H24" s="342"/>
      <c r="I24" s="340">
        <f>IF(SUM('[1]Ф.7(СФ).ЗВЕД'!$E$27)&gt;0,SUM('[1]Ф.7(СФ).ЗВЕД'!$E$27),"-")</f>
        <v>3457202.83</v>
      </c>
      <c r="J24" s="341" t="str">
        <f>IF(SUM(J20:J23)&gt;0,SUM(J20:J23),"-")</f>
        <v>-</v>
      </c>
      <c r="K24" s="340">
        <f>'[1]Ф.7(СФ).ЗВЕД'!F27</f>
        <v>3398891.79</v>
      </c>
      <c r="L24" s="341" t="str">
        <f>IF(SUM(L20:L23)&gt;0,SUM(L20:L23),"-")</f>
        <v>-</v>
      </c>
    </row>
    <row r="25" spans="1:12" ht="15.75" thickTop="1">
      <c r="A25" s="1"/>
      <c r="B25" s="1"/>
      <c r="C25" s="1"/>
      <c r="D25" s="1"/>
      <c r="E25" s="1"/>
      <c r="F25" s="1"/>
      <c r="G25" s="1"/>
      <c r="H25" s="1"/>
      <c r="I25" s="1"/>
      <c r="J25" s="1"/>
      <c r="K25" s="1"/>
      <c r="L25" s="1"/>
    </row>
    <row r="26" spans="1:12">
      <c r="A26" s="256" t="str">
        <f>[1]ЗАПОЛНИТЬ!$F$30</f>
        <v xml:space="preserve">Керівник </v>
      </c>
      <c r="B26" s="278"/>
      <c r="C26" s="102"/>
      <c r="D26" s="104" t="str">
        <f>[1]ЗАПОЛНИТЬ!$F$26</f>
        <v>С.М.Дорошенко</v>
      </c>
      <c r="E26" s="104"/>
      <c r="F26" s="104"/>
      <c r="G26" s="1"/>
      <c r="H26" s="1"/>
      <c r="I26" s="1"/>
      <c r="J26" s="1"/>
      <c r="K26" s="1"/>
      <c r="L26" s="1"/>
    </row>
    <row r="27" spans="1:12">
      <c r="A27" s="256"/>
      <c r="B27" s="161" t="s">
        <v>103</v>
      </c>
      <c r="C27" s="102"/>
      <c r="D27" s="343" t="s">
        <v>104</v>
      </c>
      <c r="E27" s="108"/>
      <c r="F27" s="1"/>
      <c r="G27" s="1"/>
      <c r="H27" s="1"/>
      <c r="I27" s="1"/>
      <c r="J27" s="1"/>
      <c r="K27" s="1"/>
      <c r="L27" s="1"/>
    </row>
    <row r="28" spans="1:12">
      <c r="A28" s="256" t="str">
        <f>[1]ЗАПОЛНИТЬ!$F$31</f>
        <v>Головний бухгалтер</v>
      </c>
      <c r="B28" s="278"/>
      <c r="C28" s="102"/>
      <c r="D28" s="104" t="str">
        <f>[1]ЗАПОЛНИТЬ!$F$28</f>
        <v>Л.М.Альохіна</v>
      </c>
      <c r="E28" s="104"/>
      <c r="F28" s="104"/>
      <c r="G28" s="1"/>
      <c r="H28" s="1"/>
      <c r="I28" s="1"/>
      <c r="J28" s="1"/>
      <c r="K28" s="1"/>
      <c r="L28" s="1"/>
    </row>
    <row r="29" spans="1:12">
      <c r="A29" s="1"/>
      <c r="B29" s="161" t="s">
        <v>103</v>
      </c>
      <c r="C29" s="1"/>
      <c r="D29" s="343" t="s">
        <v>104</v>
      </c>
      <c r="E29" s="108"/>
      <c r="F29" s="1"/>
      <c r="G29" s="1"/>
      <c r="H29" s="1"/>
      <c r="I29" s="1"/>
      <c r="J29" s="1"/>
      <c r="K29" s="1"/>
      <c r="L29" s="1"/>
    </row>
    <row r="30" spans="1:12">
      <c r="A30" s="1" t="str">
        <f>[1]ЗАПОЛНИТЬ!$C$19</f>
        <v>"10"січня 2019 року</v>
      </c>
      <c r="B30" s="1"/>
      <c r="C30" s="1"/>
      <c r="D30" s="1"/>
      <c r="E30" s="1"/>
      <c r="F30" s="1"/>
      <c r="G30" s="1"/>
      <c r="H30" s="1"/>
      <c r="I30" s="1"/>
      <c r="J30" s="1"/>
      <c r="K30" s="1"/>
      <c r="L30" s="1"/>
    </row>
    <row r="31" spans="1:12">
      <c r="A31" s="8"/>
      <c r="B31" s="1"/>
      <c r="C31" s="1"/>
      <c r="D31" s="1"/>
      <c r="E31" s="1"/>
      <c r="F31" s="1"/>
      <c r="G31" s="1"/>
      <c r="H31" s="1"/>
      <c r="I31" s="1"/>
      <c r="J31" s="1"/>
      <c r="K31" s="1"/>
      <c r="L31" s="1"/>
    </row>
  </sheetData>
  <sheetProtection formatColumns="0" formatRows="0" insertRows="0"/>
  <mergeCells count="40">
    <mergeCell ref="E23:F23"/>
    <mergeCell ref="G23:H23"/>
    <mergeCell ref="E24:F24"/>
    <mergeCell ref="G24:H24"/>
    <mergeCell ref="D26:F26"/>
    <mergeCell ref="D28:F28"/>
    <mergeCell ref="E20:F20"/>
    <mergeCell ref="G20:H20"/>
    <mergeCell ref="E21:F21"/>
    <mergeCell ref="G21:H21"/>
    <mergeCell ref="E22:F22"/>
    <mergeCell ref="G22:H22"/>
    <mergeCell ref="J16:J18"/>
    <mergeCell ref="K16:L16"/>
    <mergeCell ref="D17:D18"/>
    <mergeCell ref="K17:K18"/>
    <mergeCell ref="E19:F19"/>
    <mergeCell ref="G19:H19"/>
    <mergeCell ref="A10:D10"/>
    <mergeCell ref="F10:L10"/>
    <mergeCell ref="A14:A18"/>
    <mergeCell ref="B14:B18"/>
    <mergeCell ref="C14:D15"/>
    <mergeCell ref="E14:F18"/>
    <mergeCell ref="G14:H18"/>
    <mergeCell ref="I14:L15"/>
    <mergeCell ref="C16:C18"/>
    <mergeCell ref="I16:I18"/>
    <mergeCell ref="B7:H7"/>
    <mergeCell ref="K7:L7"/>
    <mergeCell ref="B8:H8"/>
    <mergeCell ref="K8:L8"/>
    <mergeCell ref="A9:D9"/>
    <mergeCell ref="F9:L9"/>
    <mergeCell ref="H1:L2"/>
    <mergeCell ref="A3:L3"/>
    <mergeCell ref="A4:L4"/>
    <mergeCell ref="A5:L5"/>
    <mergeCell ref="B6:H6"/>
    <mergeCell ref="K6:L6"/>
  </mergeCells>
  <pageMargins left="0.27559055118110237" right="0.19685039370078741" top="0.35433070866141736" bottom="0.19685039370078741" header="0.31496062992125984" footer="0.19685039370078741"/>
  <pageSetup paperSize="9" scale="90" orientation="landscape" verticalDpi="144" r:id="rId1"/>
</worksheet>
</file>

<file path=xl/worksheets/sheet14.xml><?xml version="1.0" encoding="utf-8"?>
<worksheet xmlns="http://schemas.openxmlformats.org/spreadsheetml/2006/main" xmlns:r="http://schemas.openxmlformats.org/officeDocument/2006/relationships">
  <sheetPr codeName="Аркуш184">
    <pageSetUpPr fitToPage="1"/>
  </sheetPr>
  <dimension ref="A1:K54"/>
  <sheetViews>
    <sheetView tabSelected="1" topLeftCell="A4" workbookViewId="0">
      <selection activeCell="G19" sqref="G19"/>
    </sheetView>
  </sheetViews>
  <sheetFormatPr defaultRowHeight="15"/>
  <cols>
    <col min="1" max="1" width="39.5703125" style="1" customWidth="1"/>
    <col min="2" max="2" width="14.85546875" style="1" customWidth="1"/>
    <col min="3" max="3" width="6.7109375" style="1" customWidth="1"/>
    <col min="4" max="7" width="11.7109375" style="1" customWidth="1"/>
    <col min="8" max="16384" width="9.140625" style="1"/>
  </cols>
  <sheetData>
    <row r="1" spans="1:7">
      <c r="D1" s="257" t="s">
        <v>245</v>
      </c>
      <c r="E1" s="257"/>
      <c r="F1" s="257"/>
      <c r="G1" s="257"/>
    </row>
    <row r="2" spans="1:7" ht="12.75" customHeight="1">
      <c r="D2" s="257"/>
      <c r="E2" s="257"/>
      <c r="F2" s="257"/>
      <c r="G2" s="257"/>
    </row>
    <row r="3" spans="1:7" ht="40.5" customHeight="1">
      <c r="D3" s="257"/>
      <c r="E3" s="257"/>
      <c r="F3" s="257"/>
      <c r="G3" s="257"/>
    </row>
    <row r="4" spans="1:7">
      <c r="A4" s="4" t="s">
        <v>190</v>
      </c>
      <c r="B4" s="4"/>
      <c r="C4" s="4"/>
      <c r="D4" s="4"/>
      <c r="E4" s="4"/>
      <c r="F4" s="4"/>
      <c r="G4" s="4"/>
    </row>
    <row r="5" spans="1:7">
      <c r="A5" s="4" t="s">
        <v>246</v>
      </c>
      <c r="B5" s="4"/>
      <c r="C5" s="4"/>
      <c r="D5" s="4"/>
      <c r="E5" s="4"/>
      <c r="F5" s="4"/>
      <c r="G5" s="4"/>
    </row>
    <row r="6" spans="1:7">
      <c r="A6" s="4" t="s">
        <v>247</v>
      </c>
      <c r="B6" s="4"/>
      <c r="C6" s="4"/>
      <c r="D6" s="4"/>
      <c r="E6" s="4"/>
      <c r="F6" s="4"/>
      <c r="G6" s="4"/>
    </row>
    <row r="7" spans="1:7">
      <c r="A7" s="327" t="str">
        <f>CONCATENATE("на ",[1]ЗАПОЛНИТЬ!$B$18," ",[1]ЗАПОЛНИТЬ!$C$18)</f>
        <v>на 1 січня 2019 р.</v>
      </c>
      <c r="B7" s="327"/>
      <c r="C7" s="327"/>
      <c r="D7" s="327"/>
      <c r="E7" s="327"/>
      <c r="F7" s="327"/>
      <c r="G7" s="327"/>
    </row>
    <row r="8" spans="1:7" ht="41.25" customHeight="1">
      <c r="A8" s="11" t="s">
        <v>3</v>
      </c>
      <c r="B8" s="116" t="str">
        <f>[1]ЗАПОЛНИТЬ!$B$3</f>
        <v>Управління з будівництва, ремонту та реконструкції Департаменту будівництва та шляхового господарства ХМР</v>
      </c>
      <c r="C8" s="116"/>
      <c r="D8" s="116"/>
      <c r="E8" s="13" t="str">
        <f>[1]ЗАПОЛНИТЬ!$A$13</f>
        <v>за ЄДРПОУ</v>
      </c>
      <c r="F8" s="223" t="str">
        <f>[1]ЗАПОЛНИТЬ!$B$13</f>
        <v>04058516</v>
      </c>
      <c r="G8" s="223"/>
    </row>
    <row r="9" spans="1:7" ht="36" customHeight="1">
      <c r="A9" s="115" t="s">
        <v>5</v>
      </c>
      <c r="B9" s="21" t="str">
        <f>[1]ЗАПОЛНИТЬ!$B$5</f>
        <v>Харківська обл., місто Харків, Дзержинський район, майдан Конституції, будинок  7</v>
      </c>
      <c r="C9" s="21"/>
      <c r="D9" s="21"/>
      <c r="E9" s="13" t="str">
        <f>[1]ЗАПОЛНИТЬ!$A$14</f>
        <v>за КОАТУУ</v>
      </c>
      <c r="F9" s="119">
        <f>[1]ЗАПОЛНИТЬ!$B$14</f>
        <v>6310136300</v>
      </c>
      <c r="G9" s="119"/>
    </row>
    <row r="10" spans="1:7" ht="28.5" customHeight="1">
      <c r="A10" s="115" t="str">
        <f>[1]Ф.4.3.1.КВК2!$A$11</f>
        <v>Організаційно-правова форма господарювання</v>
      </c>
      <c r="B10" s="224" t="str">
        <f>[1]ЗАПОЛНИТЬ!$D$15</f>
        <v>Орган місцевого самоврядування</v>
      </c>
      <c r="C10" s="224"/>
      <c r="D10" s="224"/>
      <c r="E10" s="13" t="str">
        <f>[1]ЗАПОЛНИТЬ!$A$15</f>
        <v>за КОПФГ</v>
      </c>
      <c r="F10" s="119">
        <f>[1]ЗАПОЛНИТЬ!$B$15</f>
        <v>420</v>
      </c>
      <c r="G10" s="119"/>
    </row>
    <row r="11" spans="1:7" ht="30" customHeight="1">
      <c r="A11" s="22" t="s">
        <v>215</v>
      </c>
      <c r="B11" s="22"/>
      <c r="C11" s="22"/>
      <c r="D11" s="23" t="str">
        <f>[1]ЗАПОЛНИТЬ!$H$9</f>
        <v>-</v>
      </c>
      <c r="E11" s="344" t="str">
        <f>IF(D11&gt;0,VLOOKUP(D11,'[1]ДовидникКВК(ГОС)'!A:B,2,FALSE),"")</f>
        <v>-</v>
      </c>
      <c r="F11" s="344"/>
      <c r="G11" s="344"/>
    </row>
    <row r="12" spans="1:7" ht="30" customHeight="1">
      <c r="A12" s="22" t="s">
        <v>11</v>
      </c>
      <c r="B12" s="22"/>
      <c r="C12" s="22"/>
      <c r="D12" s="196" t="str">
        <f>[1]ЗАПОЛНИТЬ!$H$10</f>
        <v>15</v>
      </c>
      <c r="E12" s="197" t="str">
        <f>[1]ЗАПОЛНИТЬ!I10</f>
        <v>Департамент будівництва та шляхового господарства Харківської міської ради</v>
      </c>
      <c r="F12" s="197"/>
      <c r="G12" s="197"/>
    </row>
    <row r="13" spans="1:7">
      <c r="A13" s="227" t="s">
        <v>180</v>
      </c>
      <c r="B13" s="8"/>
      <c r="C13" s="8"/>
      <c r="D13" s="8"/>
      <c r="E13" s="8"/>
      <c r="F13" s="8"/>
      <c r="G13" s="8"/>
    </row>
    <row r="14" spans="1:7" ht="17.25" customHeight="1" thickBot="1">
      <c r="A14" s="293" t="s">
        <v>15</v>
      </c>
    </row>
    <row r="15" spans="1:7" ht="28.5" customHeight="1" thickTop="1" thickBot="1">
      <c r="A15" s="345" t="s">
        <v>248</v>
      </c>
      <c r="B15" s="345"/>
      <c r="C15" s="345" t="s">
        <v>18</v>
      </c>
      <c r="D15" s="345" t="s">
        <v>249</v>
      </c>
      <c r="E15" s="345"/>
      <c r="F15" s="233" t="s">
        <v>250</v>
      </c>
      <c r="G15" s="233"/>
    </row>
    <row r="16" spans="1:7" ht="16.5" thickTop="1" thickBot="1">
      <c r="A16" s="345"/>
      <c r="B16" s="345"/>
      <c r="C16" s="345"/>
      <c r="D16" s="346" t="s">
        <v>251</v>
      </c>
      <c r="E16" s="346" t="s">
        <v>252</v>
      </c>
      <c r="F16" s="346" t="s">
        <v>251</v>
      </c>
      <c r="G16" s="346" t="s">
        <v>252</v>
      </c>
    </row>
    <row r="17" spans="1:7" ht="16.5" thickTop="1" thickBot="1">
      <c r="A17" s="231">
        <v>1</v>
      </c>
      <c r="B17" s="231"/>
      <c r="C17" s="232">
        <v>2</v>
      </c>
      <c r="D17" s="232">
        <v>3</v>
      </c>
      <c r="E17" s="232">
        <v>4</v>
      </c>
      <c r="F17" s="232">
        <v>5</v>
      </c>
      <c r="G17" s="232">
        <v>6</v>
      </c>
    </row>
    <row r="18" spans="1:7" ht="16.5" thickTop="1" thickBot="1">
      <c r="A18" s="347" t="s">
        <v>253</v>
      </c>
      <c r="B18" s="347"/>
      <c r="C18" s="348" t="s">
        <v>28</v>
      </c>
      <c r="D18" s="349">
        <f>SUM(D19:D20)</f>
        <v>0</v>
      </c>
      <c r="E18" s="349">
        <f>SUM(E19:E20)</f>
        <v>0</v>
      </c>
      <c r="F18" s="349">
        <f>SUM(F19:F20)</f>
        <v>26268</v>
      </c>
      <c r="G18" s="349">
        <f>SUM(G19:G20)</f>
        <v>26268</v>
      </c>
    </row>
    <row r="19" spans="1:7" ht="27" customHeight="1" thickTop="1" thickBot="1">
      <c r="A19" s="350" t="s">
        <v>254</v>
      </c>
      <c r="B19" s="350"/>
      <c r="C19" s="351" t="s">
        <v>255</v>
      </c>
      <c r="D19" s="352">
        <v>0</v>
      </c>
      <c r="E19" s="352">
        <v>0</v>
      </c>
      <c r="F19" s="352">
        <v>0</v>
      </c>
      <c r="G19" s="352">
        <v>0</v>
      </c>
    </row>
    <row r="20" spans="1:7" ht="27" customHeight="1" thickTop="1" thickBot="1">
      <c r="A20" s="350" t="s">
        <v>256</v>
      </c>
      <c r="B20" s="350"/>
      <c r="C20" s="351" t="s">
        <v>257</v>
      </c>
      <c r="D20" s="352">
        <v>0</v>
      </c>
      <c r="E20" s="352">
        <v>0</v>
      </c>
      <c r="F20" s="352">
        <v>26268</v>
      </c>
      <c r="G20" s="352">
        <v>26268</v>
      </c>
    </row>
    <row r="21" spans="1:7" ht="15" customHeight="1" thickTop="1" thickBot="1">
      <c r="A21" s="347" t="s">
        <v>258</v>
      </c>
      <c r="B21" s="347"/>
      <c r="C21" s="348" t="s">
        <v>30</v>
      </c>
      <c r="D21" s="349">
        <v>0</v>
      </c>
      <c r="E21" s="349">
        <v>0</v>
      </c>
      <c r="F21" s="349">
        <v>0</v>
      </c>
      <c r="G21" s="349">
        <v>0</v>
      </c>
    </row>
    <row r="22" spans="1:7" ht="16.5" thickTop="1" thickBot="1">
      <c r="A22" s="350" t="s">
        <v>259</v>
      </c>
      <c r="B22" s="350"/>
      <c r="C22" s="348" t="s">
        <v>32</v>
      </c>
      <c r="D22" s="349">
        <f>SUM(D23:D24)</f>
        <v>0</v>
      </c>
      <c r="E22" s="349">
        <f>SUM(E23:E24)</f>
        <v>0</v>
      </c>
      <c r="F22" s="349">
        <f>SUM(F23:F24)</f>
        <v>0</v>
      </c>
      <c r="G22" s="349">
        <f>SUM(G23:G24)</f>
        <v>0</v>
      </c>
    </row>
    <row r="23" spans="1:7" ht="27" customHeight="1" thickTop="1" thickBot="1">
      <c r="A23" s="350" t="s">
        <v>260</v>
      </c>
      <c r="B23" s="350"/>
      <c r="C23" s="348" t="s">
        <v>261</v>
      </c>
      <c r="D23" s="349">
        <v>0</v>
      </c>
      <c r="E23" s="349">
        <v>0</v>
      </c>
      <c r="F23" s="349">
        <v>0</v>
      </c>
      <c r="G23" s="349">
        <v>0</v>
      </c>
    </row>
    <row r="24" spans="1:7" ht="16.5" thickTop="1" thickBot="1">
      <c r="A24" s="347" t="s">
        <v>262</v>
      </c>
      <c r="B24" s="347"/>
      <c r="C24" s="348" t="s">
        <v>263</v>
      </c>
      <c r="D24" s="349">
        <v>0</v>
      </c>
      <c r="E24" s="349">
        <v>0</v>
      </c>
      <c r="F24" s="349">
        <v>0</v>
      </c>
      <c r="G24" s="349">
        <v>0</v>
      </c>
    </row>
    <row r="25" spans="1:7" ht="16.5" thickTop="1" thickBot="1">
      <c r="A25" s="353" t="s">
        <v>264</v>
      </c>
      <c r="B25" s="354"/>
      <c r="C25" s="348" t="s">
        <v>34</v>
      </c>
      <c r="D25" s="349">
        <f>SUM(D27:D35)</f>
        <v>0</v>
      </c>
      <c r="E25" s="349">
        <f>SUM(E27:E35)</f>
        <v>0</v>
      </c>
      <c r="F25" s="349">
        <f>SUM(F27:F35)</f>
        <v>0</v>
      </c>
      <c r="G25" s="349">
        <f>SUM(G27:G35)</f>
        <v>0</v>
      </c>
    </row>
    <row r="26" spans="1:7" ht="16.5" customHeight="1" thickTop="1" thickBot="1">
      <c r="A26" s="355" t="s">
        <v>265</v>
      </c>
      <c r="B26" s="355"/>
      <c r="C26" s="348"/>
      <c r="D26" s="349"/>
      <c r="E26" s="349"/>
      <c r="F26" s="349"/>
      <c r="G26" s="349"/>
    </row>
    <row r="27" spans="1:7" ht="16.5" thickTop="1" thickBot="1">
      <c r="A27" s="353"/>
      <c r="B27" s="354"/>
      <c r="C27" s="348" t="s">
        <v>266</v>
      </c>
      <c r="D27" s="349">
        <v>0</v>
      </c>
      <c r="E27" s="349">
        <v>0</v>
      </c>
      <c r="F27" s="349">
        <v>0</v>
      </c>
      <c r="G27" s="349">
        <v>0</v>
      </c>
    </row>
    <row r="28" spans="1:7" ht="16.5" thickTop="1" thickBot="1">
      <c r="A28" s="353"/>
      <c r="B28" s="354"/>
      <c r="C28" s="348" t="s">
        <v>267</v>
      </c>
      <c r="D28" s="349">
        <v>0</v>
      </c>
      <c r="E28" s="349">
        <v>0</v>
      </c>
      <c r="F28" s="349">
        <v>0</v>
      </c>
      <c r="G28" s="349">
        <v>0</v>
      </c>
    </row>
    <row r="29" spans="1:7" ht="16.5" thickTop="1" thickBot="1">
      <c r="A29" s="353"/>
      <c r="B29" s="354"/>
      <c r="C29" s="348" t="s">
        <v>268</v>
      </c>
      <c r="D29" s="349">
        <v>0</v>
      </c>
      <c r="E29" s="349">
        <v>0</v>
      </c>
      <c r="F29" s="349">
        <v>0</v>
      </c>
      <c r="G29" s="349">
        <v>0</v>
      </c>
    </row>
    <row r="30" spans="1:7" ht="16.5" thickTop="1" thickBot="1">
      <c r="A30" s="353"/>
      <c r="B30" s="354"/>
      <c r="C30" s="348" t="s">
        <v>269</v>
      </c>
      <c r="D30" s="349">
        <v>0</v>
      </c>
      <c r="E30" s="349">
        <v>0</v>
      </c>
      <c r="F30" s="349">
        <v>0</v>
      </c>
      <c r="G30" s="349">
        <v>0</v>
      </c>
    </row>
    <row r="31" spans="1:7" ht="16.5" thickTop="1" thickBot="1">
      <c r="A31" s="353"/>
      <c r="B31" s="354"/>
      <c r="C31" s="348" t="s">
        <v>270</v>
      </c>
      <c r="D31" s="349">
        <v>0</v>
      </c>
      <c r="E31" s="349">
        <v>0</v>
      </c>
      <c r="F31" s="349">
        <v>0</v>
      </c>
      <c r="G31" s="349">
        <v>0</v>
      </c>
    </row>
    <row r="32" spans="1:7" ht="16.5" thickTop="1" thickBot="1">
      <c r="A32" s="353"/>
      <c r="B32" s="354"/>
      <c r="C32" s="348" t="s">
        <v>271</v>
      </c>
      <c r="D32" s="349">
        <v>0</v>
      </c>
      <c r="E32" s="349">
        <v>0</v>
      </c>
      <c r="F32" s="349">
        <v>0</v>
      </c>
      <c r="G32" s="349">
        <v>0</v>
      </c>
    </row>
    <row r="33" spans="1:7" ht="16.5" thickTop="1" thickBot="1">
      <c r="A33" s="353"/>
      <c r="B33" s="354"/>
      <c r="C33" s="348" t="s">
        <v>272</v>
      </c>
      <c r="D33" s="349">
        <v>0</v>
      </c>
      <c r="E33" s="349">
        <v>0</v>
      </c>
      <c r="F33" s="349">
        <v>0</v>
      </c>
      <c r="G33" s="349">
        <v>0</v>
      </c>
    </row>
    <row r="34" spans="1:7" ht="16.5" thickTop="1" thickBot="1">
      <c r="A34" s="353"/>
      <c r="B34" s="354"/>
      <c r="C34" s="348" t="s">
        <v>273</v>
      </c>
      <c r="D34" s="349">
        <v>0</v>
      </c>
      <c r="E34" s="349">
        <v>0</v>
      </c>
      <c r="F34" s="349">
        <v>0</v>
      </c>
      <c r="G34" s="349">
        <v>0</v>
      </c>
    </row>
    <row r="35" spans="1:7" ht="16.5" thickTop="1" thickBot="1">
      <c r="A35" s="353"/>
      <c r="B35" s="354"/>
      <c r="C35" s="348" t="s">
        <v>274</v>
      </c>
      <c r="D35" s="349">
        <v>0</v>
      </c>
      <c r="E35" s="349">
        <v>0</v>
      </c>
      <c r="F35" s="349">
        <v>0</v>
      </c>
      <c r="G35" s="349">
        <v>0</v>
      </c>
    </row>
    <row r="36" spans="1:7" ht="15" hidden="1" customHeight="1">
      <c r="A36" s="350"/>
      <c r="B36" s="350"/>
      <c r="C36" s="230"/>
      <c r="D36" s="349" t="s">
        <v>130</v>
      </c>
      <c r="E36" s="349" t="s">
        <v>130</v>
      </c>
      <c r="F36" s="349" t="s">
        <v>130</v>
      </c>
      <c r="G36" s="349" t="s">
        <v>130</v>
      </c>
    </row>
    <row r="37" spans="1:7" ht="27" customHeight="1" thickTop="1" thickBot="1">
      <c r="A37" s="355" t="s">
        <v>275</v>
      </c>
      <c r="B37" s="355"/>
      <c r="C37" s="348" t="s">
        <v>36</v>
      </c>
      <c r="D37" s="349">
        <v>0</v>
      </c>
      <c r="E37" s="349">
        <v>0</v>
      </c>
      <c r="F37" s="349">
        <v>0</v>
      </c>
      <c r="G37" s="349">
        <v>0</v>
      </c>
    </row>
    <row r="38" spans="1:7" ht="16.5" thickTop="1" thickBot="1">
      <c r="A38" s="355" t="s">
        <v>276</v>
      </c>
      <c r="B38" s="355"/>
      <c r="C38" s="348" t="s">
        <v>38</v>
      </c>
      <c r="D38" s="349">
        <f>SUM(D40:D48)</f>
        <v>0</v>
      </c>
      <c r="E38" s="349">
        <f>SUM(E40:E48)</f>
        <v>0</v>
      </c>
      <c r="F38" s="349">
        <f>SUM(F40:F48)</f>
        <v>0</v>
      </c>
      <c r="G38" s="349">
        <f>SUM(G40:G48)</f>
        <v>0</v>
      </c>
    </row>
    <row r="39" spans="1:7" ht="16.5" thickTop="1" thickBot="1">
      <c r="A39" s="355" t="s">
        <v>265</v>
      </c>
      <c r="B39" s="355"/>
      <c r="C39" s="348" t="s">
        <v>277</v>
      </c>
      <c r="D39" s="349"/>
      <c r="E39" s="349"/>
      <c r="F39" s="349"/>
      <c r="G39" s="349"/>
    </row>
    <row r="40" spans="1:7" ht="16.5" thickTop="1" thickBot="1">
      <c r="A40" s="356"/>
      <c r="B40" s="356"/>
      <c r="C40" s="348" t="s">
        <v>278</v>
      </c>
      <c r="D40" s="349">
        <v>0</v>
      </c>
      <c r="E40" s="349">
        <v>0</v>
      </c>
      <c r="F40" s="349">
        <v>0</v>
      </c>
      <c r="G40" s="349">
        <v>0</v>
      </c>
    </row>
    <row r="41" spans="1:7" ht="16.5" thickTop="1" thickBot="1">
      <c r="A41" s="356"/>
      <c r="B41" s="356"/>
      <c r="C41" s="348" t="s">
        <v>279</v>
      </c>
      <c r="D41" s="349">
        <v>0</v>
      </c>
      <c r="E41" s="349">
        <v>0</v>
      </c>
      <c r="F41" s="349">
        <v>0</v>
      </c>
      <c r="G41" s="349">
        <v>0</v>
      </c>
    </row>
    <row r="42" spans="1:7" ht="16.5" thickTop="1" thickBot="1">
      <c r="A42" s="356"/>
      <c r="B42" s="356"/>
      <c r="C42" s="348" t="s">
        <v>280</v>
      </c>
      <c r="D42" s="349">
        <v>0</v>
      </c>
      <c r="E42" s="349">
        <v>0</v>
      </c>
      <c r="F42" s="349">
        <v>0</v>
      </c>
      <c r="G42" s="349">
        <v>0</v>
      </c>
    </row>
    <row r="43" spans="1:7" ht="16.5" thickTop="1" thickBot="1">
      <c r="A43" s="356"/>
      <c r="B43" s="356"/>
      <c r="C43" s="348" t="s">
        <v>281</v>
      </c>
      <c r="D43" s="349">
        <v>0</v>
      </c>
      <c r="E43" s="349">
        <v>0</v>
      </c>
      <c r="F43" s="349">
        <v>0</v>
      </c>
      <c r="G43" s="349">
        <v>0</v>
      </c>
    </row>
    <row r="44" spans="1:7" ht="16.5" thickTop="1" thickBot="1">
      <c r="A44" s="356"/>
      <c r="B44" s="356"/>
      <c r="C44" s="348" t="s">
        <v>282</v>
      </c>
      <c r="D44" s="349">
        <v>0</v>
      </c>
      <c r="E44" s="349">
        <v>0</v>
      </c>
      <c r="F44" s="349">
        <v>0</v>
      </c>
      <c r="G44" s="349">
        <v>0</v>
      </c>
    </row>
    <row r="45" spans="1:7" ht="16.5" thickTop="1" thickBot="1">
      <c r="A45" s="357"/>
      <c r="B45" s="358"/>
      <c r="C45" s="348" t="s">
        <v>283</v>
      </c>
      <c r="D45" s="349"/>
      <c r="E45" s="349"/>
      <c r="F45" s="349"/>
      <c r="G45" s="349"/>
    </row>
    <row r="46" spans="1:7" ht="16.5" thickTop="1" thickBot="1">
      <c r="A46" s="356"/>
      <c r="B46" s="356"/>
      <c r="C46" s="348" t="s">
        <v>284</v>
      </c>
      <c r="D46" s="349">
        <v>0</v>
      </c>
      <c r="E46" s="349">
        <v>0</v>
      </c>
      <c r="F46" s="349">
        <v>0</v>
      </c>
      <c r="G46" s="349">
        <v>0</v>
      </c>
    </row>
    <row r="47" spans="1:7" ht="16.5" thickTop="1" thickBot="1">
      <c r="A47" s="356"/>
      <c r="B47" s="356"/>
      <c r="C47" s="348" t="s">
        <v>285</v>
      </c>
      <c r="D47" s="349">
        <v>0</v>
      </c>
      <c r="E47" s="349">
        <v>0</v>
      </c>
      <c r="F47" s="349">
        <v>0</v>
      </c>
      <c r="G47" s="349">
        <v>0</v>
      </c>
    </row>
    <row r="48" spans="1:7" ht="16.5" thickTop="1" thickBot="1">
      <c r="A48" s="356"/>
      <c r="B48" s="356"/>
      <c r="C48" s="348" t="s">
        <v>286</v>
      </c>
      <c r="D48" s="349">
        <v>0</v>
      </c>
      <c r="E48" s="349">
        <v>0</v>
      </c>
      <c r="F48" s="349">
        <v>0</v>
      </c>
      <c r="G48" s="349">
        <v>0</v>
      </c>
    </row>
    <row r="49" spans="1:11" ht="16.5" thickTop="1" thickBot="1">
      <c r="A49" s="345" t="s">
        <v>244</v>
      </c>
      <c r="B49" s="345"/>
      <c r="C49" s="359" t="s">
        <v>40</v>
      </c>
      <c r="D49" s="360">
        <f>D18+D21+D22+D25+D37+D38</f>
        <v>0</v>
      </c>
      <c r="E49" s="360">
        <f>E18+E21+E22+E25+E37+E38</f>
        <v>0</v>
      </c>
      <c r="F49" s="360">
        <f>F18+F21+F22+F25+F37+F38</f>
        <v>26268</v>
      </c>
      <c r="G49" s="360">
        <f>G18+G21+G22+G25+G37+G38</f>
        <v>26268</v>
      </c>
    </row>
    <row r="50" spans="1:11" ht="15.75" thickTop="1">
      <c r="A50" s="8" t="s">
        <v>287</v>
      </c>
    </row>
    <row r="51" spans="1:11">
      <c r="A51" s="256" t="str">
        <f>[1]ЗАПОЛНИТЬ!$F$30</f>
        <v xml:space="preserve">Керівник </v>
      </c>
      <c r="B51" s="278"/>
      <c r="C51" s="102"/>
      <c r="D51" s="104" t="str">
        <f>[1]ЗАПОЛНИТЬ!$F$26</f>
        <v>С.М.Дорошенко</v>
      </c>
      <c r="E51" s="104"/>
      <c r="F51" s="104"/>
      <c r="I51" s="361"/>
      <c r="J51" s="361"/>
      <c r="K51" s="361"/>
    </row>
    <row r="52" spans="1:11">
      <c r="A52" s="256"/>
      <c r="B52" s="161" t="s">
        <v>103</v>
      </c>
      <c r="C52" s="102"/>
      <c r="D52" s="343" t="s">
        <v>104</v>
      </c>
      <c r="E52" s="108"/>
      <c r="I52" s="362"/>
    </row>
    <row r="53" spans="1:11">
      <c r="A53" s="256" t="str">
        <f>[1]ЗАПОЛНИТЬ!$F$31</f>
        <v>Головний бухгалтер</v>
      </c>
      <c r="B53" s="278"/>
      <c r="C53" s="102"/>
      <c r="D53" s="104" t="str">
        <f>[1]ЗАПОЛНИТЬ!$F$28</f>
        <v>Л.М.Альохіна</v>
      </c>
      <c r="E53" s="104"/>
      <c r="F53" s="104"/>
      <c r="I53" s="361"/>
      <c r="J53" s="361"/>
      <c r="K53" s="361"/>
    </row>
    <row r="54" spans="1:11">
      <c r="A54" s="1" t="str">
        <f>[1]ЗАПОЛНИТЬ!$C$19</f>
        <v>"10"січня 2019 року</v>
      </c>
      <c r="B54" s="161" t="s">
        <v>103</v>
      </c>
      <c r="D54" s="343" t="s">
        <v>104</v>
      </c>
      <c r="E54" s="108"/>
      <c r="I54" s="362"/>
      <c r="J54" s="363"/>
      <c r="K54" s="363"/>
    </row>
  </sheetData>
  <sheetProtection formatColumns="0" formatRows="0"/>
  <mergeCells count="54">
    <mergeCell ref="A47:B47"/>
    <mergeCell ref="A48:B48"/>
    <mergeCell ref="A49:B49"/>
    <mergeCell ref="D51:F51"/>
    <mergeCell ref="D53:F53"/>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2:C12"/>
    <mergeCell ref="E12:G12"/>
    <mergeCell ref="A15:B16"/>
    <mergeCell ref="C15:C16"/>
    <mergeCell ref="D15:E15"/>
    <mergeCell ref="F15:G15"/>
    <mergeCell ref="B9:D9"/>
    <mergeCell ref="F9:G9"/>
    <mergeCell ref="B10:D10"/>
    <mergeCell ref="F10:G10"/>
    <mergeCell ref="A11:C11"/>
    <mergeCell ref="E11:G11"/>
    <mergeCell ref="D1:G3"/>
    <mergeCell ref="A4:G4"/>
    <mergeCell ref="A5:G5"/>
    <mergeCell ref="A6:G6"/>
    <mergeCell ref="A7:G7"/>
    <mergeCell ref="B8:D8"/>
    <mergeCell ref="F8:G8"/>
  </mergeCells>
  <pageMargins left="0.70866141732283472" right="0.19685039370078741" top="0.23622047244094491" bottom="0.19685039370078741" header="0.23622047244094491" footer="0.31496062992125984"/>
  <pageSetup paperSize="9" scale="82" orientation="portrait" verticalDpi="144" r:id="rId1"/>
</worksheet>
</file>

<file path=xl/worksheets/sheet15.xml><?xml version="1.0" encoding="utf-8"?>
<worksheet xmlns="http://schemas.openxmlformats.org/spreadsheetml/2006/main" xmlns:r="http://schemas.openxmlformats.org/officeDocument/2006/relationships">
  <dimension ref="A1"/>
  <sheetViews>
    <sheetView workbookViewId="0">
      <selection activeCell="F5" sqref="F5"/>
    </sheetView>
  </sheetViews>
  <sheetFormatPr defaultRowHeight="15"/>
  <sheetData/>
  <pageMargins left="0.7" right="0.7" top="0.75" bottom="0.75" header="0.3" footer="0.3"/>
  <pageSetup paperSize="9" orientation="portrait" horizontalDpi="180" verticalDpi="180" r:id="rId1"/>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codeName="Аркуш43">
    <pageSetUpPr fitToPage="1"/>
  </sheetPr>
  <dimension ref="A1:S106"/>
  <sheetViews>
    <sheetView zoomScale="90" zoomScaleNormal="90" workbookViewId="0">
      <selection activeCell="K37" sqref="K37"/>
    </sheetView>
  </sheetViews>
  <sheetFormatPr defaultRowHeight="15"/>
  <cols>
    <col min="1" max="1" width="55" customWidth="1"/>
    <col min="2" max="2" width="5.140625" customWidth="1"/>
    <col min="3" max="3" width="4.5703125" customWidth="1"/>
    <col min="4" max="4" width="11.7109375" customWidth="1"/>
    <col min="5" max="5" width="9.85546875" customWidth="1"/>
    <col min="6" max="6" width="5.85546875" customWidth="1"/>
    <col min="7" max="7" width="6.85546875" customWidth="1"/>
    <col min="8" max="8" width="5.7109375" customWidth="1"/>
    <col min="9" max="9" width="9.5703125" hidden="1" customWidth="1"/>
    <col min="10" max="10" width="10" customWidth="1"/>
    <col min="11" max="11" width="10.85546875" customWidth="1"/>
    <col min="12" max="12" width="6.140625" customWidth="1"/>
    <col min="13" max="13" width="10.140625" customWidth="1"/>
    <col min="14" max="14" width="6.7109375" customWidth="1"/>
    <col min="15" max="15" width="10.28515625" hidden="1" customWidth="1"/>
    <col min="16" max="16" width="8.140625" hidden="1" customWidth="1"/>
    <col min="17" max="17" width="11.140625" customWidth="1"/>
    <col min="18" max="18" width="6" customWidth="1"/>
  </cols>
  <sheetData>
    <row r="1" spans="1:19" s="1" customFormat="1" ht="15" customHeight="1">
      <c r="J1" s="2" t="s">
        <v>105</v>
      </c>
      <c r="K1" s="2"/>
      <c r="L1" s="2"/>
      <c r="M1" s="2"/>
      <c r="N1" s="2"/>
      <c r="O1" s="2"/>
      <c r="P1" s="2"/>
      <c r="Q1" s="2"/>
      <c r="R1" s="2"/>
    </row>
    <row r="2" spans="1:19" s="1" customFormat="1" ht="16.5" customHeight="1">
      <c r="J2" s="2"/>
      <c r="K2" s="2"/>
      <c r="L2" s="2"/>
      <c r="M2" s="2"/>
      <c r="N2" s="2"/>
      <c r="O2" s="2"/>
      <c r="P2" s="2"/>
      <c r="Q2" s="2"/>
      <c r="R2" s="2"/>
    </row>
    <row r="3" spans="1:19" s="1" customFormat="1">
      <c r="A3" s="4" t="s">
        <v>1</v>
      </c>
      <c r="B3" s="4"/>
      <c r="C3" s="4"/>
      <c r="D3" s="4"/>
      <c r="E3" s="4"/>
      <c r="F3" s="4"/>
      <c r="G3" s="4"/>
      <c r="H3" s="4"/>
      <c r="I3" s="4"/>
      <c r="J3" s="4"/>
      <c r="K3" s="4"/>
      <c r="L3" s="4"/>
      <c r="M3" s="4"/>
      <c r="N3" s="4"/>
      <c r="O3" s="4"/>
      <c r="P3" s="4"/>
      <c r="Q3" s="4"/>
      <c r="R3" s="4"/>
    </row>
    <row r="4" spans="1:19" s="1" customFormat="1">
      <c r="A4" s="6" t="str">
        <f>IF([1]ЗАПОЛНИТЬ!$F$7=1,CONCATENATE([1]шапки!A3),CONCATENATE([1]шапки!A3,[1]шапки!C3))</f>
        <v xml:space="preserve">про надходження і використання коштів, отриманих як плата за послуги (форма№ 4-1д, </v>
      </c>
      <c r="B4" s="6"/>
      <c r="C4" s="6"/>
      <c r="D4" s="6"/>
      <c r="E4" s="6"/>
      <c r="F4" s="6"/>
      <c r="G4" s="6"/>
      <c r="H4" s="6"/>
      <c r="I4" s="6"/>
      <c r="J4" s="6"/>
      <c r="K4" s="7" t="str">
        <f>IF([1]ЗАПОЛНИТЬ!$F$7=1,[1]шапки!C3,[1]шапки!D3)</f>
        <v>№ 4-1м),</v>
      </c>
      <c r="L4" s="111"/>
      <c r="M4" s="111"/>
      <c r="N4" s="5" t="str">
        <f>IF([1]ЗАПОЛНИТЬ!$F$7=1,[1]шапки!D3,"")</f>
        <v/>
      </c>
      <c r="O4" s="5"/>
      <c r="P4" s="5"/>
      <c r="Q4" s="5"/>
      <c r="R4" s="5"/>
      <c r="S4" s="5"/>
    </row>
    <row r="5" spans="1:19" s="1" customFormat="1" ht="15" hidden="1" customHeight="1">
      <c r="A5" s="112"/>
      <c r="B5" s="112"/>
      <c r="C5" s="112"/>
      <c r="D5" s="112"/>
      <c r="E5" s="112"/>
      <c r="F5" s="111"/>
      <c r="G5" s="113"/>
      <c r="H5" s="113"/>
      <c r="J5" s="111"/>
      <c r="K5" s="5"/>
      <c r="L5" s="5"/>
      <c r="M5" s="5"/>
      <c r="N5" s="5"/>
      <c r="O5" s="5"/>
      <c r="P5" s="5"/>
      <c r="Q5" s="5"/>
      <c r="R5" s="5"/>
    </row>
    <row r="6" spans="1:19" s="1" customFormat="1" ht="14.25" customHeight="1">
      <c r="A6" s="4" t="str">
        <f>CONCATENATE("за ",[1]ЗАПОЛНИТЬ!$B$17," ",[1]ЗАПОЛНИТЬ!$C$17)</f>
        <v>за  2018 р.</v>
      </c>
      <c r="B6" s="4"/>
      <c r="C6" s="4"/>
      <c r="D6" s="4"/>
      <c r="E6" s="4"/>
      <c r="F6" s="4"/>
      <c r="G6" s="4"/>
      <c r="H6" s="4"/>
      <c r="I6" s="4"/>
      <c r="J6" s="4"/>
      <c r="K6" s="4"/>
      <c r="L6" s="4"/>
      <c r="M6" s="4"/>
      <c r="N6" s="4"/>
      <c r="O6" s="4"/>
      <c r="P6" s="4"/>
      <c r="Q6" s="4"/>
      <c r="R6" s="4"/>
    </row>
    <row r="7" spans="1:19" s="8" customFormat="1" ht="2.25" hidden="1" customHeight="1"/>
    <row r="8" spans="1:19" s="8" customFormat="1" ht="9" customHeight="1">
      <c r="Q8" s="114" t="s">
        <v>2</v>
      </c>
      <c r="R8" s="114"/>
    </row>
    <row r="9" spans="1:19" s="8" customFormat="1" ht="18.75" customHeight="1">
      <c r="A9" s="115"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16"/>
      <c r="K9" s="116"/>
      <c r="L9" s="116"/>
      <c r="M9" s="117" t="str">
        <f>[1]ЗАПОЛНИТЬ!A13</f>
        <v>за ЄДРПОУ</v>
      </c>
      <c r="N9" s="117"/>
      <c r="O9" s="118"/>
      <c r="Q9" s="119" t="str">
        <f>[1]ЗАПОЛНИТЬ!B13</f>
        <v>04058516</v>
      </c>
      <c r="R9" s="119"/>
    </row>
    <row r="10" spans="1:19"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18"/>
      <c r="I10" s="18"/>
      <c r="J10" s="18"/>
      <c r="K10" s="18"/>
      <c r="L10" s="18"/>
      <c r="M10" s="117" t="str">
        <f>[1]ЗАПОЛНИТЬ!A14</f>
        <v>за КОАТУУ</v>
      </c>
      <c r="N10" s="117"/>
      <c r="O10" s="120"/>
      <c r="Q10" s="121">
        <f>[1]ЗАПОЛНИТЬ!B14</f>
        <v>6310136300</v>
      </c>
      <c r="R10" s="121"/>
    </row>
    <row r="11" spans="1:19" s="8" customFormat="1" ht="11.25" customHeight="1">
      <c r="A11" s="17" t="str">
        <f>[1]Ф.2.ЗВЕД!A11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8"/>
      <c r="L11" s="18"/>
      <c r="M11" s="122" t="str">
        <f>[1]ЗАПОЛНИТЬ!A15</f>
        <v>за КОПФГ</v>
      </c>
      <c r="N11" s="122"/>
      <c r="O11" s="120"/>
      <c r="Q11" s="121">
        <f>[1]ЗАПОЛНИТЬ!B15</f>
        <v>420</v>
      </c>
      <c r="R11" s="121"/>
    </row>
    <row r="12" spans="1:19" s="8" customFormat="1" ht="11.25" customHeight="1">
      <c r="A12" s="22" t="s">
        <v>9</v>
      </c>
      <c r="B12" s="22"/>
      <c r="C12" s="22"/>
      <c r="D12" s="22"/>
      <c r="E12" s="123" t="str">
        <f>[1]ЗАПОЛНИТЬ!H9</f>
        <v>-</v>
      </c>
      <c r="F12" s="123"/>
      <c r="G12" s="31" t="str">
        <f>IF(E12&gt;0,VLOOKUP(E12,'[1]ДовидникКВК(ГОС)'!A:B,2,FALSE),"")</f>
        <v>-</v>
      </c>
      <c r="H12" s="31"/>
      <c r="I12" s="31"/>
      <c r="J12" s="31"/>
      <c r="K12" s="31"/>
      <c r="L12" s="31"/>
      <c r="M12" s="31"/>
      <c r="N12" s="31"/>
      <c r="O12" s="31"/>
      <c r="P12" s="124"/>
      <c r="Q12" s="124"/>
      <c r="R12" s="125"/>
    </row>
    <row r="13" spans="1:19" s="8" customFormat="1" ht="11.25">
      <c r="A13" s="22" t="s">
        <v>10</v>
      </c>
      <c r="B13" s="22"/>
      <c r="C13" s="22"/>
      <c r="D13" s="22"/>
      <c r="E13" s="126"/>
      <c r="F13" s="126"/>
      <c r="G13" s="29" t="str">
        <f>IF(E13&gt;0,VLOOKUP(E13,[1]ДовидникКПК!B:C,2,FALSE),"")</f>
        <v/>
      </c>
      <c r="H13" s="29"/>
      <c r="I13" s="29"/>
      <c r="J13" s="29"/>
      <c r="K13" s="29"/>
      <c r="L13" s="29"/>
      <c r="M13" s="29"/>
      <c r="N13" s="29"/>
      <c r="O13" s="29"/>
      <c r="P13" s="29"/>
      <c r="Q13" s="29"/>
      <c r="R13" s="29"/>
    </row>
    <row r="14" spans="1:19" s="8" customFormat="1" ht="15" customHeight="1">
      <c r="A14" s="22" t="s">
        <v>11</v>
      </c>
      <c r="B14" s="22"/>
      <c r="C14" s="22"/>
      <c r="D14" s="22"/>
      <c r="E14" s="127" t="str">
        <f>[1]ЗАПОЛНИТЬ!H10</f>
        <v>15</v>
      </c>
      <c r="F14" s="127"/>
      <c r="G14" s="29" t="str">
        <f>[1]ЗАПОЛНИТЬ!I10</f>
        <v>Департамент будівництва та шляхового господарства Харківської міської ради</v>
      </c>
      <c r="H14" s="29"/>
      <c r="I14" s="29"/>
      <c r="J14" s="29"/>
      <c r="K14" s="29"/>
      <c r="L14" s="29"/>
      <c r="M14" s="29"/>
      <c r="N14" s="29"/>
      <c r="O14" s="29"/>
      <c r="P14" s="29"/>
      <c r="Q14" s="29"/>
      <c r="R14" s="29"/>
    </row>
    <row r="15" spans="1:19" s="8" customFormat="1" ht="44.25" customHeight="1">
      <c r="A15" s="22" t="s">
        <v>12</v>
      </c>
      <c r="B15" s="22"/>
      <c r="C15" s="22"/>
      <c r="D15" s="22"/>
      <c r="E15" s="126" t="s">
        <v>13</v>
      </c>
      <c r="F15" s="126"/>
      <c r="G15" s="31" t="str">
        <f>VLOOKUP(RIGHT(E15,4),[1]КПКВМБ!A:B,2,FALSE)</f>
        <v>Керівництво і управління у відповідній сфері у містах (місті Києві), селищах, селах, об"єднаних територіальних громадах</v>
      </c>
      <c r="H15" s="31"/>
      <c r="I15" s="31"/>
      <c r="J15" s="31"/>
      <c r="K15" s="31"/>
      <c r="L15" s="31"/>
      <c r="M15" s="31"/>
      <c r="N15" s="31"/>
      <c r="O15" s="31"/>
      <c r="P15" s="31"/>
      <c r="Q15" s="31"/>
      <c r="R15" s="31"/>
    </row>
    <row r="16" spans="1:19" s="8" customFormat="1" ht="11.25">
      <c r="A16" s="128" t="s">
        <v>106</v>
      </c>
    </row>
    <row r="17" spans="1:18" s="8" customFormat="1" ht="10.5" customHeight="1">
      <c r="A17" s="32" t="s">
        <v>15</v>
      </c>
    </row>
    <row r="18" spans="1:18" ht="24" customHeight="1">
      <c r="A18" s="34" t="s">
        <v>16</v>
      </c>
      <c r="B18" s="34" t="s">
        <v>107</v>
      </c>
      <c r="C18" s="34" t="s">
        <v>18</v>
      </c>
      <c r="D18" s="34" t="s">
        <v>19</v>
      </c>
      <c r="E18" s="34" t="s">
        <v>21</v>
      </c>
      <c r="F18" s="34"/>
      <c r="G18" s="34" t="s">
        <v>108</v>
      </c>
      <c r="H18" s="34" t="s">
        <v>109</v>
      </c>
      <c r="I18" s="34" t="s">
        <v>110</v>
      </c>
      <c r="J18" s="34" t="s">
        <v>111</v>
      </c>
      <c r="K18" s="34" t="s">
        <v>23</v>
      </c>
      <c r="L18" s="34"/>
      <c r="M18" s="34"/>
      <c r="N18" s="34"/>
      <c r="O18" s="34" t="s">
        <v>24</v>
      </c>
      <c r="P18" s="34"/>
      <c r="Q18" s="34" t="s">
        <v>25</v>
      </c>
      <c r="R18" s="34"/>
    </row>
    <row r="19" spans="1:18" ht="17.25" customHeight="1">
      <c r="A19" s="34"/>
      <c r="B19" s="34"/>
      <c r="C19" s="34"/>
      <c r="D19" s="34"/>
      <c r="E19" s="34" t="s">
        <v>112</v>
      </c>
      <c r="F19" s="129" t="s">
        <v>113</v>
      </c>
      <c r="G19" s="34"/>
      <c r="H19" s="34"/>
      <c r="I19" s="34"/>
      <c r="J19" s="34"/>
      <c r="K19" s="34" t="s">
        <v>112</v>
      </c>
      <c r="L19" s="34" t="s">
        <v>114</v>
      </c>
      <c r="M19" s="34"/>
      <c r="N19" s="34"/>
      <c r="O19" s="34" t="s">
        <v>112</v>
      </c>
      <c r="P19" s="130" t="s">
        <v>115</v>
      </c>
      <c r="Q19" s="34"/>
      <c r="R19" s="34"/>
    </row>
    <row r="20" spans="1:18" ht="31.5" customHeight="1">
      <c r="A20" s="34"/>
      <c r="B20" s="34"/>
      <c r="C20" s="34"/>
      <c r="D20" s="34"/>
      <c r="E20" s="34"/>
      <c r="F20" s="129"/>
      <c r="G20" s="34"/>
      <c r="H20" s="34"/>
      <c r="I20" s="34"/>
      <c r="J20" s="34"/>
      <c r="K20" s="34"/>
      <c r="L20" s="129" t="s">
        <v>116</v>
      </c>
      <c r="M20" s="129" t="s">
        <v>117</v>
      </c>
      <c r="N20" s="129"/>
      <c r="O20" s="34"/>
      <c r="P20" s="130"/>
      <c r="Q20" s="130" t="s">
        <v>112</v>
      </c>
      <c r="R20" s="129" t="s">
        <v>118</v>
      </c>
    </row>
    <row r="21" spans="1:18" ht="51.75" customHeight="1">
      <c r="A21" s="34"/>
      <c r="B21" s="34"/>
      <c r="C21" s="34"/>
      <c r="D21" s="34"/>
      <c r="E21" s="34"/>
      <c r="F21" s="129"/>
      <c r="G21" s="34"/>
      <c r="H21" s="34"/>
      <c r="I21" s="34"/>
      <c r="J21" s="34"/>
      <c r="K21" s="34"/>
      <c r="L21" s="129"/>
      <c r="M21" s="41" t="s">
        <v>112</v>
      </c>
      <c r="N21" s="131" t="s">
        <v>119</v>
      </c>
      <c r="O21" s="34"/>
      <c r="P21" s="130"/>
      <c r="Q21" s="130"/>
      <c r="R21" s="129"/>
    </row>
    <row r="22" spans="1:18" s="132" customFormat="1" ht="11.25">
      <c r="A22" s="37">
        <v>1</v>
      </c>
      <c r="B22" s="37">
        <v>2</v>
      </c>
      <c r="C22" s="37">
        <v>3</v>
      </c>
      <c r="D22" s="37">
        <v>4</v>
      </c>
      <c r="E22" s="37">
        <v>5</v>
      </c>
      <c r="F22" s="37">
        <v>6</v>
      </c>
      <c r="G22" s="37">
        <v>7</v>
      </c>
      <c r="H22" s="37">
        <v>8</v>
      </c>
      <c r="I22" s="37">
        <v>9</v>
      </c>
      <c r="J22" s="37">
        <v>9</v>
      </c>
      <c r="K22" s="37">
        <v>10</v>
      </c>
      <c r="L22" s="37">
        <v>11</v>
      </c>
      <c r="M22" s="37">
        <v>12</v>
      </c>
      <c r="N22" s="37">
        <v>13</v>
      </c>
      <c r="O22" s="37">
        <v>15</v>
      </c>
      <c r="P22" s="37">
        <v>16</v>
      </c>
      <c r="Q22" s="37">
        <v>14</v>
      </c>
      <c r="R22" s="37">
        <v>15</v>
      </c>
    </row>
    <row r="23" spans="1:18" s="132" customFormat="1" ht="11.25">
      <c r="A23" s="37" t="s">
        <v>120</v>
      </c>
      <c r="B23" s="38" t="s">
        <v>27</v>
      </c>
      <c r="C23" s="39" t="s">
        <v>28</v>
      </c>
      <c r="D23" s="40">
        <f>SUM(D24:D28)</f>
        <v>25979243.509999998</v>
      </c>
      <c r="E23" s="133">
        <v>19724118.16</v>
      </c>
      <c r="F23" s="133">
        <v>0</v>
      </c>
      <c r="G23" s="133">
        <v>15540</v>
      </c>
      <c r="H23" s="133">
        <v>0</v>
      </c>
      <c r="I23" s="40">
        <f>SUM(I24:I27)</f>
        <v>0</v>
      </c>
      <c r="J23" s="40">
        <f>SUM(J24:J27)</f>
        <v>6412206.4299999997</v>
      </c>
      <c r="K23" s="134" t="s">
        <v>27</v>
      </c>
      <c r="L23" s="134" t="s">
        <v>27</v>
      </c>
      <c r="M23" s="134" t="s">
        <v>27</v>
      </c>
      <c r="N23" s="134" t="s">
        <v>27</v>
      </c>
      <c r="O23" s="134" t="s">
        <v>27</v>
      </c>
      <c r="P23" s="134" t="s">
        <v>27</v>
      </c>
      <c r="Q23" s="134">
        <f>E23-G23+H23+J23-K29</f>
        <v>22609386.93</v>
      </c>
      <c r="R23" s="133">
        <v>0</v>
      </c>
    </row>
    <row r="24" spans="1:18" s="132" customFormat="1" ht="13.5" customHeight="1">
      <c r="A24" s="135" t="s">
        <v>121</v>
      </c>
      <c r="B24" s="38" t="s">
        <v>27</v>
      </c>
      <c r="C24" s="39" t="s">
        <v>30</v>
      </c>
      <c r="D24" s="133">
        <v>6256120.8300000001</v>
      </c>
      <c r="E24" s="134" t="s">
        <v>27</v>
      </c>
      <c r="F24" s="134" t="s">
        <v>27</v>
      </c>
      <c r="G24" s="134" t="s">
        <v>27</v>
      </c>
      <c r="H24" s="134" t="s">
        <v>27</v>
      </c>
      <c r="I24" s="133">
        <v>0</v>
      </c>
      <c r="J24" s="133">
        <v>6396280.8300000001</v>
      </c>
      <c r="K24" s="134" t="s">
        <v>27</v>
      </c>
      <c r="L24" s="134" t="s">
        <v>27</v>
      </c>
      <c r="M24" s="134" t="s">
        <v>27</v>
      </c>
      <c r="N24" s="134" t="s">
        <v>27</v>
      </c>
      <c r="O24" s="134" t="s">
        <v>27</v>
      </c>
      <c r="P24" s="134" t="s">
        <v>27</v>
      </c>
      <c r="Q24" s="134" t="s">
        <v>27</v>
      </c>
      <c r="R24" s="134" t="s">
        <v>27</v>
      </c>
    </row>
    <row r="25" spans="1:18" s="132" customFormat="1" ht="11.25">
      <c r="A25" s="136" t="s">
        <v>122</v>
      </c>
      <c r="B25" s="38" t="s">
        <v>27</v>
      </c>
      <c r="C25" s="39" t="s">
        <v>32</v>
      </c>
      <c r="D25" s="133">
        <v>0</v>
      </c>
      <c r="E25" s="134" t="s">
        <v>27</v>
      </c>
      <c r="F25" s="134" t="s">
        <v>27</v>
      </c>
      <c r="G25" s="134" t="s">
        <v>27</v>
      </c>
      <c r="H25" s="134" t="s">
        <v>27</v>
      </c>
      <c r="I25" s="133">
        <v>0</v>
      </c>
      <c r="J25" s="133">
        <v>0</v>
      </c>
      <c r="K25" s="134" t="s">
        <v>27</v>
      </c>
      <c r="L25" s="134" t="s">
        <v>27</v>
      </c>
      <c r="M25" s="134" t="s">
        <v>27</v>
      </c>
      <c r="N25" s="134" t="s">
        <v>27</v>
      </c>
      <c r="O25" s="134" t="s">
        <v>27</v>
      </c>
      <c r="P25" s="134" t="s">
        <v>27</v>
      </c>
      <c r="Q25" s="134" t="s">
        <v>27</v>
      </c>
      <c r="R25" s="134" t="s">
        <v>27</v>
      </c>
    </row>
    <row r="26" spans="1:18" s="132" customFormat="1" ht="11.25">
      <c r="A26" s="135" t="s">
        <v>123</v>
      </c>
      <c r="B26" s="38" t="s">
        <v>27</v>
      </c>
      <c r="C26" s="39" t="s">
        <v>34</v>
      </c>
      <c r="D26" s="133">
        <v>14498.96</v>
      </c>
      <c r="E26" s="134" t="s">
        <v>27</v>
      </c>
      <c r="F26" s="134" t="s">
        <v>27</v>
      </c>
      <c r="G26" s="134" t="s">
        <v>27</v>
      </c>
      <c r="H26" s="134" t="s">
        <v>27</v>
      </c>
      <c r="I26" s="133">
        <v>0</v>
      </c>
      <c r="J26" s="133">
        <v>15880.04</v>
      </c>
      <c r="K26" s="134" t="s">
        <v>27</v>
      </c>
      <c r="L26" s="134" t="s">
        <v>27</v>
      </c>
      <c r="M26" s="134" t="s">
        <v>27</v>
      </c>
      <c r="N26" s="134" t="s">
        <v>27</v>
      </c>
      <c r="O26" s="134" t="s">
        <v>27</v>
      </c>
      <c r="P26" s="134" t="s">
        <v>27</v>
      </c>
      <c r="Q26" s="134" t="s">
        <v>27</v>
      </c>
      <c r="R26" s="134" t="s">
        <v>27</v>
      </c>
    </row>
    <row r="27" spans="1:18" s="132" customFormat="1" ht="12" customHeight="1">
      <c r="A27" s="137" t="s">
        <v>124</v>
      </c>
      <c r="B27" s="38" t="s">
        <v>27</v>
      </c>
      <c r="C27" s="39" t="s">
        <v>36</v>
      </c>
      <c r="D27" s="133">
        <v>45.56</v>
      </c>
      <c r="E27" s="134" t="s">
        <v>27</v>
      </c>
      <c r="F27" s="134" t="s">
        <v>27</v>
      </c>
      <c r="G27" s="134" t="s">
        <v>27</v>
      </c>
      <c r="H27" s="134" t="s">
        <v>27</v>
      </c>
      <c r="I27" s="133">
        <v>0</v>
      </c>
      <c r="J27" s="133">
        <v>45.56</v>
      </c>
      <c r="K27" s="134" t="s">
        <v>27</v>
      </c>
      <c r="L27" s="134" t="s">
        <v>27</v>
      </c>
      <c r="M27" s="134" t="s">
        <v>27</v>
      </c>
      <c r="N27" s="134" t="s">
        <v>27</v>
      </c>
      <c r="O27" s="134" t="s">
        <v>27</v>
      </c>
      <c r="P27" s="134" t="s">
        <v>27</v>
      </c>
      <c r="Q27" s="134" t="s">
        <v>27</v>
      </c>
      <c r="R27" s="134" t="s">
        <v>27</v>
      </c>
    </row>
    <row r="28" spans="1:18" s="132" customFormat="1" ht="11.25">
      <c r="A28" s="135" t="s">
        <v>125</v>
      </c>
      <c r="B28" s="38" t="s">
        <v>27</v>
      </c>
      <c r="C28" s="39" t="s">
        <v>38</v>
      </c>
      <c r="D28" s="133">
        <v>19708578.16</v>
      </c>
      <c r="E28" s="134" t="s">
        <v>27</v>
      </c>
      <c r="F28" s="134" t="s">
        <v>27</v>
      </c>
      <c r="G28" s="134" t="s">
        <v>27</v>
      </c>
      <c r="H28" s="134" t="s">
        <v>27</v>
      </c>
      <c r="I28" s="134" t="s">
        <v>27</v>
      </c>
      <c r="J28" s="134" t="s">
        <v>27</v>
      </c>
      <c r="K28" s="134" t="s">
        <v>27</v>
      </c>
      <c r="L28" s="134" t="s">
        <v>27</v>
      </c>
      <c r="M28" s="134" t="s">
        <v>27</v>
      </c>
      <c r="N28" s="134" t="s">
        <v>27</v>
      </c>
      <c r="O28" s="134" t="s">
        <v>27</v>
      </c>
      <c r="P28" s="134" t="s">
        <v>27</v>
      </c>
      <c r="Q28" s="134" t="s">
        <v>27</v>
      </c>
      <c r="R28" s="134" t="s">
        <v>27</v>
      </c>
    </row>
    <row r="29" spans="1:18" s="132" customFormat="1" ht="11.25">
      <c r="A29" s="37" t="s">
        <v>126</v>
      </c>
      <c r="B29" s="37" t="s">
        <v>27</v>
      </c>
      <c r="C29" s="39" t="s">
        <v>40</v>
      </c>
      <c r="D29" s="40">
        <f>D31+D66</f>
        <v>25979243.509999998</v>
      </c>
      <c r="E29" s="134" t="s">
        <v>27</v>
      </c>
      <c r="F29" s="134" t="s">
        <v>27</v>
      </c>
      <c r="G29" s="134" t="s">
        <v>27</v>
      </c>
      <c r="H29" s="134" t="s">
        <v>27</v>
      </c>
      <c r="I29" s="134" t="s">
        <v>27</v>
      </c>
      <c r="J29" s="134" t="s">
        <v>27</v>
      </c>
      <c r="K29" s="40">
        <f t="shared" ref="K29:P29" si="0">K31+K66</f>
        <v>3511397.66</v>
      </c>
      <c r="L29" s="40">
        <f t="shared" si="0"/>
        <v>0</v>
      </c>
      <c r="M29" s="40">
        <f t="shared" si="0"/>
        <v>0</v>
      </c>
      <c r="N29" s="40">
        <f t="shared" si="0"/>
        <v>0</v>
      </c>
      <c r="O29" s="40">
        <f t="shared" si="0"/>
        <v>0</v>
      </c>
      <c r="P29" s="40">
        <f t="shared" si="0"/>
        <v>0</v>
      </c>
      <c r="Q29" s="134" t="s">
        <v>27</v>
      </c>
      <c r="R29" s="134" t="s">
        <v>27</v>
      </c>
    </row>
    <row r="30" spans="1:18" s="132" customFormat="1" ht="11.25">
      <c r="A30" s="138" t="s">
        <v>127</v>
      </c>
      <c r="B30" s="38"/>
      <c r="C30" s="39"/>
      <c r="D30" s="40"/>
      <c r="E30" s="40"/>
      <c r="F30" s="134"/>
      <c r="G30" s="134"/>
      <c r="H30" s="134"/>
      <c r="I30" s="134"/>
      <c r="J30" s="134"/>
      <c r="K30" s="40"/>
      <c r="L30" s="40"/>
      <c r="M30" s="40"/>
      <c r="N30" s="40"/>
      <c r="O30" s="40"/>
      <c r="P30" s="40"/>
      <c r="Q30" s="134"/>
      <c r="R30" s="134"/>
    </row>
    <row r="31" spans="1:18" s="132" customFormat="1" ht="11.25">
      <c r="A31" s="38" t="s">
        <v>128</v>
      </c>
      <c r="B31" s="38">
        <v>2000</v>
      </c>
      <c r="C31" s="39" t="s">
        <v>42</v>
      </c>
      <c r="D31" s="40">
        <f>D32+D37+D54+D57+D61+D65</f>
        <v>22479243.509999998</v>
      </c>
      <c r="E31" s="134" t="s">
        <v>27</v>
      </c>
      <c r="F31" s="134" t="s">
        <v>27</v>
      </c>
      <c r="G31" s="134" t="s">
        <v>27</v>
      </c>
      <c r="H31" s="134" t="s">
        <v>27</v>
      </c>
      <c r="I31" s="134" t="s">
        <v>27</v>
      </c>
      <c r="J31" s="134" t="s">
        <v>27</v>
      </c>
      <c r="K31" s="40">
        <f t="shared" ref="K31:P31" si="1">K32+K37+K54+K57+K61+K65</f>
        <v>2576957.66</v>
      </c>
      <c r="L31" s="40">
        <f t="shared" si="1"/>
        <v>0</v>
      </c>
      <c r="M31" s="40">
        <f t="shared" si="1"/>
        <v>0</v>
      </c>
      <c r="N31" s="40">
        <f t="shared" si="1"/>
        <v>0</v>
      </c>
      <c r="O31" s="40">
        <f t="shared" si="1"/>
        <v>0</v>
      </c>
      <c r="P31" s="40">
        <f t="shared" si="1"/>
        <v>0</v>
      </c>
      <c r="Q31" s="134" t="s">
        <v>27</v>
      </c>
      <c r="R31" s="134" t="s">
        <v>27</v>
      </c>
    </row>
    <row r="32" spans="1:18" s="132" customFormat="1" ht="11.25">
      <c r="A32" s="42" t="s">
        <v>31</v>
      </c>
      <c r="B32" s="38">
        <v>2100</v>
      </c>
      <c r="C32" s="39" t="s">
        <v>44</v>
      </c>
      <c r="D32" s="40">
        <f>D33+D36</f>
        <v>0</v>
      </c>
      <c r="E32" s="134" t="s">
        <v>27</v>
      </c>
      <c r="F32" s="134" t="s">
        <v>27</v>
      </c>
      <c r="G32" s="134" t="s">
        <v>27</v>
      </c>
      <c r="H32" s="134" t="s">
        <v>27</v>
      </c>
      <c r="I32" s="134" t="s">
        <v>27</v>
      </c>
      <c r="J32" s="134" t="s">
        <v>27</v>
      </c>
      <c r="K32" s="40">
        <f t="shared" ref="K32:P32" si="2">K33+K36</f>
        <v>0</v>
      </c>
      <c r="L32" s="40">
        <f t="shared" si="2"/>
        <v>0</v>
      </c>
      <c r="M32" s="40">
        <f t="shared" si="2"/>
        <v>0</v>
      </c>
      <c r="N32" s="40">
        <f t="shared" si="2"/>
        <v>0</v>
      </c>
      <c r="O32" s="40">
        <f t="shared" si="2"/>
        <v>0</v>
      </c>
      <c r="P32" s="40">
        <f t="shared" si="2"/>
        <v>0</v>
      </c>
      <c r="Q32" s="134" t="s">
        <v>27</v>
      </c>
      <c r="R32" s="134" t="s">
        <v>27</v>
      </c>
    </row>
    <row r="33" spans="1:18" s="132" customFormat="1" ht="11.25">
      <c r="A33" s="43" t="s">
        <v>33</v>
      </c>
      <c r="B33" s="44">
        <v>2110</v>
      </c>
      <c r="C33" s="44">
        <v>100</v>
      </c>
      <c r="D33" s="48">
        <f>SUM(D34:D35)</f>
        <v>0</v>
      </c>
      <c r="E33" s="134" t="s">
        <v>27</v>
      </c>
      <c r="F33" s="134" t="s">
        <v>27</v>
      </c>
      <c r="G33" s="134" t="s">
        <v>27</v>
      </c>
      <c r="H33" s="134" t="s">
        <v>27</v>
      </c>
      <c r="I33" s="134" t="s">
        <v>27</v>
      </c>
      <c r="J33" s="134" t="s">
        <v>27</v>
      </c>
      <c r="K33" s="48">
        <f t="shared" ref="K33:P33" si="3">SUM(K34:K35)</f>
        <v>0</v>
      </c>
      <c r="L33" s="48">
        <f t="shared" si="3"/>
        <v>0</v>
      </c>
      <c r="M33" s="48">
        <f t="shared" si="3"/>
        <v>0</v>
      </c>
      <c r="N33" s="48">
        <f t="shared" si="3"/>
        <v>0</v>
      </c>
      <c r="O33" s="48">
        <f t="shared" si="3"/>
        <v>0</v>
      </c>
      <c r="P33" s="48">
        <f t="shared" si="3"/>
        <v>0</v>
      </c>
      <c r="Q33" s="134" t="s">
        <v>27</v>
      </c>
      <c r="R33" s="134" t="s">
        <v>27</v>
      </c>
    </row>
    <row r="34" spans="1:18" s="132" customFormat="1" ht="11.25">
      <c r="A34" s="49" t="s">
        <v>35</v>
      </c>
      <c r="B34" s="41">
        <v>2111</v>
      </c>
      <c r="C34" s="41">
        <v>110</v>
      </c>
      <c r="D34" s="139">
        <v>0</v>
      </c>
      <c r="E34" s="134" t="s">
        <v>27</v>
      </c>
      <c r="F34" s="134" t="s">
        <v>27</v>
      </c>
      <c r="G34" s="134" t="s">
        <v>27</v>
      </c>
      <c r="H34" s="134" t="s">
        <v>27</v>
      </c>
      <c r="I34" s="134" t="s">
        <v>27</v>
      </c>
      <c r="J34" s="134" t="s">
        <v>27</v>
      </c>
      <c r="K34" s="139">
        <v>0</v>
      </c>
      <c r="L34" s="139">
        <v>0</v>
      </c>
      <c r="M34" s="139">
        <v>0</v>
      </c>
      <c r="N34" s="139">
        <v>0</v>
      </c>
      <c r="O34" s="139">
        <v>0</v>
      </c>
      <c r="P34" s="139">
        <v>0</v>
      </c>
      <c r="Q34" s="134" t="s">
        <v>27</v>
      </c>
      <c r="R34" s="134" t="s">
        <v>27</v>
      </c>
    </row>
    <row r="35" spans="1:18" s="132" customFormat="1" ht="11.25">
      <c r="A35" s="49" t="s">
        <v>37</v>
      </c>
      <c r="B35" s="41">
        <v>2112</v>
      </c>
      <c r="C35" s="41">
        <v>120</v>
      </c>
      <c r="D35" s="139">
        <v>0</v>
      </c>
      <c r="E35" s="134" t="s">
        <v>27</v>
      </c>
      <c r="F35" s="134" t="s">
        <v>27</v>
      </c>
      <c r="G35" s="134" t="s">
        <v>27</v>
      </c>
      <c r="H35" s="134" t="s">
        <v>27</v>
      </c>
      <c r="I35" s="134" t="s">
        <v>27</v>
      </c>
      <c r="J35" s="134" t="s">
        <v>27</v>
      </c>
      <c r="K35" s="140">
        <v>0</v>
      </c>
      <c r="L35" s="140">
        <v>0</v>
      </c>
      <c r="M35" s="140">
        <v>0</v>
      </c>
      <c r="N35" s="140">
        <v>0</v>
      </c>
      <c r="O35" s="140">
        <v>0</v>
      </c>
      <c r="P35" s="140">
        <v>0</v>
      </c>
      <c r="Q35" s="134" t="s">
        <v>27</v>
      </c>
      <c r="R35" s="134" t="s">
        <v>27</v>
      </c>
    </row>
    <row r="36" spans="1:18" s="132" customFormat="1" ht="11.25">
      <c r="A36" s="54" t="s">
        <v>39</v>
      </c>
      <c r="B36" s="44">
        <v>2120</v>
      </c>
      <c r="C36" s="44">
        <v>130</v>
      </c>
      <c r="D36" s="141">
        <v>0</v>
      </c>
      <c r="E36" s="134" t="s">
        <v>27</v>
      </c>
      <c r="F36" s="134" t="s">
        <v>27</v>
      </c>
      <c r="G36" s="134" t="s">
        <v>27</v>
      </c>
      <c r="H36" s="134" t="s">
        <v>27</v>
      </c>
      <c r="I36" s="134" t="s">
        <v>27</v>
      </c>
      <c r="J36" s="134" t="s">
        <v>27</v>
      </c>
      <c r="K36" s="141">
        <v>0</v>
      </c>
      <c r="L36" s="141">
        <v>0</v>
      </c>
      <c r="M36" s="141">
        <v>0</v>
      </c>
      <c r="N36" s="141">
        <v>0</v>
      </c>
      <c r="O36" s="141">
        <v>0</v>
      </c>
      <c r="P36" s="141">
        <v>0</v>
      </c>
      <c r="Q36" s="134" t="s">
        <v>27</v>
      </c>
      <c r="R36" s="134" t="s">
        <v>27</v>
      </c>
    </row>
    <row r="37" spans="1:18" s="132" customFormat="1" ht="11.25">
      <c r="A37" s="55" t="s">
        <v>41</v>
      </c>
      <c r="B37" s="38">
        <v>2200</v>
      </c>
      <c r="C37" s="38">
        <v>140</v>
      </c>
      <c r="D37" s="40">
        <f>SUM(D38:D44)+D51</f>
        <v>21629243.509999998</v>
      </c>
      <c r="E37" s="134" t="s">
        <v>27</v>
      </c>
      <c r="F37" s="134" t="s">
        <v>27</v>
      </c>
      <c r="G37" s="134" t="s">
        <v>27</v>
      </c>
      <c r="H37" s="134" t="s">
        <v>27</v>
      </c>
      <c r="I37" s="134" t="s">
        <v>27</v>
      </c>
      <c r="J37" s="134" t="s">
        <v>27</v>
      </c>
      <c r="K37" s="40">
        <f t="shared" ref="K37:P37" si="4">SUM(K38:K44)+K51</f>
        <v>2389768.77</v>
      </c>
      <c r="L37" s="40">
        <f t="shared" si="4"/>
        <v>0</v>
      </c>
      <c r="M37" s="40">
        <f t="shared" si="4"/>
        <v>0</v>
      </c>
      <c r="N37" s="40">
        <f t="shared" si="4"/>
        <v>0</v>
      </c>
      <c r="O37" s="40">
        <f t="shared" si="4"/>
        <v>0</v>
      </c>
      <c r="P37" s="40">
        <f t="shared" si="4"/>
        <v>0</v>
      </c>
      <c r="Q37" s="134" t="s">
        <v>27</v>
      </c>
      <c r="R37" s="134" t="s">
        <v>27</v>
      </c>
    </row>
    <row r="38" spans="1:18" s="132" customFormat="1" ht="11.25">
      <c r="A38" s="43" t="s">
        <v>43</v>
      </c>
      <c r="B38" s="44">
        <v>2210</v>
      </c>
      <c r="C38" s="44">
        <v>150</v>
      </c>
      <c r="D38" s="141">
        <v>9279243.5099999998</v>
      </c>
      <c r="E38" s="134" t="s">
        <v>27</v>
      </c>
      <c r="F38" s="134" t="s">
        <v>27</v>
      </c>
      <c r="G38" s="134" t="s">
        <v>27</v>
      </c>
      <c r="H38" s="134" t="s">
        <v>27</v>
      </c>
      <c r="I38" s="134" t="s">
        <v>27</v>
      </c>
      <c r="J38" s="134" t="s">
        <v>27</v>
      </c>
      <c r="K38" s="141">
        <v>456846.82</v>
      </c>
      <c r="L38" s="141">
        <v>0</v>
      </c>
      <c r="M38" s="141">
        <v>0</v>
      </c>
      <c r="N38" s="141">
        <v>0</v>
      </c>
      <c r="O38" s="141">
        <v>0</v>
      </c>
      <c r="P38" s="141">
        <v>0</v>
      </c>
      <c r="Q38" s="134" t="s">
        <v>27</v>
      </c>
      <c r="R38" s="134" t="s">
        <v>27</v>
      </c>
    </row>
    <row r="39" spans="1:18" s="132" customFormat="1" ht="11.25">
      <c r="A39" s="43" t="s">
        <v>45</v>
      </c>
      <c r="B39" s="44">
        <v>2220</v>
      </c>
      <c r="C39" s="44">
        <v>160</v>
      </c>
      <c r="D39" s="141">
        <v>0</v>
      </c>
      <c r="E39" s="134" t="s">
        <v>27</v>
      </c>
      <c r="F39" s="134" t="s">
        <v>27</v>
      </c>
      <c r="G39" s="134" t="s">
        <v>27</v>
      </c>
      <c r="H39" s="134" t="s">
        <v>27</v>
      </c>
      <c r="I39" s="134" t="s">
        <v>27</v>
      </c>
      <c r="J39" s="134" t="s">
        <v>27</v>
      </c>
      <c r="K39" s="141">
        <v>0</v>
      </c>
      <c r="L39" s="141">
        <v>0</v>
      </c>
      <c r="M39" s="141">
        <v>0</v>
      </c>
      <c r="N39" s="141">
        <v>0</v>
      </c>
      <c r="O39" s="141">
        <v>0</v>
      </c>
      <c r="P39" s="141">
        <v>0</v>
      </c>
      <c r="Q39" s="134" t="s">
        <v>27</v>
      </c>
      <c r="R39" s="134" t="s">
        <v>27</v>
      </c>
    </row>
    <row r="40" spans="1:18" s="132" customFormat="1" ht="11.25">
      <c r="A40" s="43" t="s">
        <v>46</v>
      </c>
      <c r="B40" s="44">
        <v>2230</v>
      </c>
      <c r="C40" s="44">
        <v>170</v>
      </c>
      <c r="D40" s="141">
        <v>0</v>
      </c>
      <c r="E40" s="134" t="s">
        <v>27</v>
      </c>
      <c r="F40" s="134" t="s">
        <v>27</v>
      </c>
      <c r="G40" s="134" t="s">
        <v>27</v>
      </c>
      <c r="H40" s="134" t="s">
        <v>27</v>
      </c>
      <c r="I40" s="134" t="s">
        <v>27</v>
      </c>
      <c r="J40" s="134" t="s">
        <v>27</v>
      </c>
      <c r="K40" s="141">
        <v>0</v>
      </c>
      <c r="L40" s="141">
        <v>0</v>
      </c>
      <c r="M40" s="141">
        <v>0</v>
      </c>
      <c r="N40" s="141">
        <v>0</v>
      </c>
      <c r="O40" s="141">
        <v>0</v>
      </c>
      <c r="P40" s="141">
        <v>0</v>
      </c>
      <c r="Q40" s="134" t="s">
        <v>27</v>
      </c>
      <c r="R40" s="134" t="s">
        <v>27</v>
      </c>
    </row>
    <row r="41" spans="1:18" s="132" customFormat="1" ht="11.25">
      <c r="A41" s="43" t="s">
        <v>47</v>
      </c>
      <c r="B41" s="44">
        <v>2240</v>
      </c>
      <c r="C41" s="44">
        <v>180</v>
      </c>
      <c r="D41" s="141">
        <v>11000000</v>
      </c>
      <c r="E41" s="134" t="s">
        <v>27</v>
      </c>
      <c r="F41" s="134" t="s">
        <v>27</v>
      </c>
      <c r="G41" s="134" t="s">
        <v>27</v>
      </c>
      <c r="H41" s="134" t="s">
        <v>27</v>
      </c>
      <c r="I41" s="134" t="s">
        <v>27</v>
      </c>
      <c r="J41" s="134" t="s">
        <v>27</v>
      </c>
      <c r="K41" s="141">
        <v>1377447.46</v>
      </c>
      <c r="L41" s="141">
        <v>0</v>
      </c>
      <c r="M41" s="141">
        <v>0</v>
      </c>
      <c r="N41" s="141">
        <v>0</v>
      </c>
      <c r="O41" s="141">
        <v>0</v>
      </c>
      <c r="P41" s="141">
        <v>0</v>
      </c>
      <c r="Q41" s="134" t="s">
        <v>27</v>
      </c>
      <c r="R41" s="134" t="s">
        <v>27</v>
      </c>
    </row>
    <row r="42" spans="1:18" s="132" customFormat="1" ht="11.25" customHeight="1">
      <c r="A42" s="43" t="s">
        <v>48</v>
      </c>
      <c r="B42" s="44">
        <v>2250</v>
      </c>
      <c r="C42" s="44">
        <v>190</v>
      </c>
      <c r="D42" s="141">
        <v>150000</v>
      </c>
      <c r="E42" s="134" t="s">
        <v>27</v>
      </c>
      <c r="F42" s="134" t="s">
        <v>27</v>
      </c>
      <c r="G42" s="134" t="s">
        <v>27</v>
      </c>
      <c r="H42" s="134" t="s">
        <v>27</v>
      </c>
      <c r="I42" s="134" t="s">
        <v>27</v>
      </c>
      <c r="J42" s="134" t="s">
        <v>27</v>
      </c>
      <c r="K42" s="141">
        <v>86928.639999999999</v>
      </c>
      <c r="L42" s="141">
        <v>0</v>
      </c>
      <c r="M42" s="141">
        <v>0</v>
      </c>
      <c r="N42" s="141">
        <v>0</v>
      </c>
      <c r="O42" s="141">
        <v>0</v>
      </c>
      <c r="P42" s="141">
        <v>0</v>
      </c>
      <c r="Q42" s="134" t="s">
        <v>27</v>
      </c>
      <c r="R42" s="134" t="s">
        <v>27</v>
      </c>
    </row>
    <row r="43" spans="1:18" s="132" customFormat="1" ht="11.25" customHeight="1">
      <c r="A43" s="54" t="s">
        <v>49</v>
      </c>
      <c r="B43" s="44">
        <v>2260</v>
      </c>
      <c r="C43" s="44">
        <v>200</v>
      </c>
      <c r="D43" s="141">
        <v>0</v>
      </c>
      <c r="E43" s="134" t="s">
        <v>27</v>
      </c>
      <c r="F43" s="134" t="s">
        <v>27</v>
      </c>
      <c r="G43" s="134" t="s">
        <v>27</v>
      </c>
      <c r="H43" s="134" t="s">
        <v>27</v>
      </c>
      <c r="I43" s="134" t="s">
        <v>27</v>
      </c>
      <c r="J43" s="134" t="s">
        <v>27</v>
      </c>
      <c r="K43" s="141">
        <v>0</v>
      </c>
      <c r="L43" s="141">
        <v>0</v>
      </c>
      <c r="M43" s="141">
        <v>0</v>
      </c>
      <c r="N43" s="141">
        <v>0</v>
      </c>
      <c r="O43" s="141">
        <v>0</v>
      </c>
      <c r="P43" s="141">
        <v>0</v>
      </c>
      <c r="Q43" s="134" t="s">
        <v>27</v>
      </c>
      <c r="R43" s="134" t="s">
        <v>27</v>
      </c>
    </row>
    <row r="44" spans="1:18" s="132" customFormat="1" ht="11.25" customHeight="1">
      <c r="A44" s="54" t="s">
        <v>50</v>
      </c>
      <c r="B44" s="44">
        <v>2270</v>
      </c>
      <c r="C44" s="44">
        <v>210</v>
      </c>
      <c r="D44" s="48">
        <f>SUM(D45:D50)</f>
        <v>955000</v>
      </c>
      <c r="E44" s="134" t="s">
        <v>27</v>
      </c>
      <c r="F44" s="134" t="s">
        <v>27</v>
      </c>
      <c r="G44" s="134" t="s">
        <v>27</v>
      </c>
      <c r="H44" s="134" t="s">
        <v>27</v>
      </c>
      <c r="I44" s="134" t="s">
        <v>27</v>
      </c>
      <c r="J44" s="134" t="s">
        <v>27</v>
      </c>
      <c r="K44" s="48">
        <f t="shared" ref="K44:P44" si="5">SUM(K45:K50)</f>
        <v>458657.85</v>
      </c>
      <c r="L44" s="48">
        <f t="shared" si="5"/>
        <v>0</v>
      </c>
      <c r="M44" s="48">
        <f t="shared" si="5"/>
        <v>0</v>
      </c>
      <c r="N44" s="48">
        <f t="shared" si="5"/>
        <v>0</v>
      </c>
      <c r="O44" s="48">
        <f t="shared" si="5"/>
        <v>0</v>
      </c>
      <c r="P44" s="48">
        <f t="shared" si="5"/>
        <v>0</v>
      </c>
      <c r="Q44" s="134" t="s">
        <v>27</v>
      </c>
      <c r="R44" s="134" t="s">
        <v>27</v>
      </c>
    </row>
    <row r="45" spans="1:18" s="132" customFormat="1" ht="11.25" customHeight="1">
      <c r="A45" s="49" t="s">
        <v>51</v>
      </c>
      <c r="B45" s="41">
        <v>2271</v>
      </c>
      <c r="C45" s="41">
        <v>220</v>
      </c>
      <c r="D45" s="139">
        <v>400000</v>
      </c>
      <c r="E45" s="134" t="s">
        <v>27</v>
      </c>
      <c r="F45" s="134" t="s">
        <v>27</v>
      </c>
      <c r="G45" s="134" t="s">
        <v>27</v>
      </c>
      <c r="H45" s="134" t="s">
        <v>27</v>
      </c>
      <c r="I45" s="134" t="s">
        <v>27</v>
      </c>
      <c r="J45" s="134" t="s">
        <v>27</v>
      </c>
      <c r="K45" s="139">
        <v>171309.36</v>
      </c>
      <c r="L45" s="139">
        <v>0</v>
      </c>
      <c r="M45" s="139">
        <v>0</v>
      </c>
      <c r="N45" s="139">
        <v>0</v>
      </c>
      <c r="O45" s="139">
        <v>0</v>
      </c>
      <c r="P45" s="139">
        <v>0</v>
      </c>
      <c r="Q45" s="134" t="s">
        <v>27</v>
      </c>
      <c r="R45" s="134" t="s">
        <v>27</v>
      </c>
    </row>
    <row r="46" spans="1:18" s="132" customFormat="1" ht="11.25">
      <c r="A46" s="49" t="s">
        <v>52</v>
      </c>
      <c r="B46" s="41">
        <v>2272</v>
      </c>
      <c r="C46" s="44">
        <v>230</v>
      </c>
      <c r="D46" s="141">
        <v>55000</v>
      </c>
      <c r="E46" s="134" t="s">
        <v>27</v>
      </c>
      <c r="F46" s="134" t="s">
        <v>27</v>
      </c>
      <c r="G46" s="134" t="s">
        <v>27</v>
      </c>
      <c r="H46" s="134" t="s">
        <v>27</v>
      </c>
      <c r="I46" s="134" t="s">
        <v>27</v>
      </c>
      <c r="J46" s="134" t="s">
        <v>27</v>
      </c>
      <c r="K46" s="141">
        <v>34078.1</v>
      </c>
      <c r="L46" s="141">
        <v>0</v>
      </c>
      <c r="M46" s="141">
        <v>0</v>
      </c>
      <c r="N46" s="141">
        <v>0</v>
      </c>
      <c r="O46" s="141">
        <v>0</v>
      </c>
      <c r="P46" s="141">
        <v>0</v>
      </c>
      <c r="Q46" s="134" t="s">
        <v>27</v>
      </c>
      <c r="R46" s="134" t="s">
        <v>27</v>
      </c>
    </row>
    <row r="47" spans="1:18" s="132" customFormat="1" ht="11.25">
      <c r="A47" s="49" t="s">
        <v>53</v>
      </c>
      <c r="B47" s="41">
        <v>2273</v>
      </c>
      <c r="C47" s="41">
        <v>240</v>
      </c>
      <c r="D47" s="141">
        <v>500000</v>
      </c>
      <c r="E47" s="134" t="s">
        <v>27</v>
      </c>
      <c r="F47" s="134" t="s">
        <v>27</v>
      </c>
      <c r="G47" s="134" t="s">
        <v>27</v>
      </c>
      <c r="H47" s="134" t="s">
        <v>27</v>
      </c>
      <c r="I47" s="134" t="s">
        <v>27</v>
      </c>
      <c r="J47" s="134" t="s">
        <v>27</v>
      </c>
      <c r="K47" s="141">
        <v>253270.39</v>
      </c>
      <c r="L47" s="141">
        <v>0</v>
      </c>
      <c r="M47" s="141">
        <v>0</v>
      </c>
      <c r="N47" s="141">
        <v>0</v>
      </c>
      <c r="O47" s="141">
        <v>0</v>
      </c>
      <c r="P47" s="141">
        <v>0</v>
      </c>
      <c r="Q47" s="134" t="s">
        <v>27</v>
      </c>
      <c r="R47" s="134" t="s">
        <v>27</v>
      </c>
    </row>
    <row r="48" spans="1:18" s="132" customFormat="1" ht="11.25">
      <c r="A48" s="49" t="s">
        <v>54</v>
      </c>
      <c r="B48" s="41">
        <v>2274</v>
      </c>
      <c r="C48" s="44">
        <v>250</v>
      </c>
      <c r="D48" s="141">
        <v>0</v>
      </c>
      <c r="E48" s="134" t="s">
        <v>27</v>
      </c>
      <c r="F48" s="134" t="s">
        <v>27</v>
      </c>
      <c r="G48" s="134" t="s">
        <v>27</v>
      </c>
      <c r="H48" s="134" t="s">
        <v>27</v>
      </c>
      <c r="I48" s="134" t="s">
        <v>27</v>
      </c>
      <c r="J48" s="134" t="s">
        <v>27</v>
      </c>
      <c r="K48" s="141">
        <v>0</v>
      </c>
      <c r="L48" s="141">
        <v>0</v>
      </c>
      <c r="M48" s="141">
        <v>0</v>
      </c>
      <c r="N48" s="141">
        <v>0</v>
      </c>
      <c r="O48" s="141">
        <v>0</v>
      </c>
      <c r="P48" s="141">
        <v>0</v>
      </c>
      <c r="Q48" s="134" t="s">
        <v>27</v>
      </c>
      <c r="R48" s="134" t="s">
        <v>27</v>
      </c>
    </row>
    <row r="49" spans="1:18" s="132" customFormat="1" ht="11.25">
      <c r="A49" s="49" t="s">
        <v>55</v>
      </c>
      <c r="B49" s="41">
        <v>2275</v>
      </c>
      <c r="C49" s="41">
        <v>260</v>
      </c>
      <c r="D49" s="139">
        <v>0</v>
      </c>
      <c r="E49" s="134" t="s">
        <v>27</v>
      </c>
      <c r="F49" s="134" t="s">
        <v>27</v>
      </c>
      <c r="G49" s="134" t="s">
        <v>27</v>
      </c>
      <c r="H49" s="134" t="s">
        <v>27</v>
      </c>
      <c r="I49" s="134" t="s">
        <v>27</v>
      </c>
      <c r="J49" s="134" t="s">
        <v>27</v>
      </c>
      <c r="K49" s="139">
        <v>0</v>
      </c>
      <c r="L49" s="139">
        <v>0</v>
      </c>
      <c r="M49" s="139">
        <v>0</v>
      </c>
      <c r="N49" s="139">
        <v>0</v>
      </c>
      <c r="O49" s="139">
        <v>0</v>
      </c>
      <c r="P49" s="139">
        <v>0</v>
      </c>
      <c r="Q49" s="134" t="s">
        <v>27</v>
      </c>
      <c r="R49" s="134" t="s">
        <v>27</v>
      </c>
    </row>
    <row r="50" spans="1:18" s="132" customFormat="1" ht="11.25">
      <c r="A50" s="49" t="s">
        <v>56</v>
      </c>
      <c r="B50" s="41">
        <v>2276</v>
      </c>
      <c r="C50" s="41">
        <v>270</v>
      </c>
      <c r="D50" s="139">
        <v>0</v>
      </c>
      <c r="E50" s="134" t="s">
        <v>27</v>
      </c>
      <c r="F50" s="134" t="s">
        <v>27</v>
      </c>
      <c r="G50" s="134" t="s">
        <v>27</v>
      </c>
      <c r="H50" s="134" t="s">
        <v>27</v>
      </c>
      <c r="I50" s="134" t="s">
        <v>27</v>
      </c>
      <c r="J50" s="134" t="s">
        <v>27</v>
      </c>
      <c r="K50" s="139">
        <v>0</v>
      </c>
      <c r="L50" s="139">
        <v>0</v>
      </c>
      <c r="M50" s="139">
        <v>0</v>
      </c>
      <c r="N50" s="139">
        <v>0</v>
      </c>
      <c r="O50" s="139">
        <v>0</v>
      </c>
      <c r="P50" s="139">
        <v>0</v>
      </c>
      <c r="Q50" s="134" t="s">
        <v>27</v>
      </c>
      <c r="R50" s="134" t="s">
        <v>27</v>
      </c>
    </row>
    <row r="51" spans="1:18" s="132" customFormat="1" ht="22.5">
      <c r="A51" s="54" t="s">
        <v>57</v>
      </c>
      <c r="B51" s="44">
        <v>2280</v>
      </c>
      <c r="C51" s="44">
        <v>280</v>
      </c>
      <c r="D51" s="48">
        <f>SUM(D52:D53)</f>
        <v>245000</v>
      </c>
      <c r="E51" s="134" t="s">
        <v>27</v>
      </c>
      <c r="F51" s="134" t="s">
        <v>27</v>
      </c>
      <c r="G51" s="134" t="s">
        <v>27</v>
      </c>
      <c r="H51" s="134" t="s">
        <v>27</v>
      </c>
      <c r="I51" s="134" t="s">
        <v>27</v>
      </c>
      <c r="J51" s="134" t="s">
        <v>27</v>
      </c>
      <c r="K51" s="48">
        <f t="shared" ref="K51:P51" si="6">SUM(K52:K53)</f>
        <v>9888</v>
      </c>
      <c r="L51" s="48">
        <f t="shared" si="6"/>
        <v>0</v>
      </c>
      <c r="M51" s="48">
        <f t="shared" si="6"/>
        <v>0</v>
      </c>
      <c r="N51" s="48">
        <f t="shared" si="6"/>
        <v>0</v>
      </c>
      <c r="O51" s="48">
        <f t="shared" si="6"/>
        <v>0</v>
      </c>
      <c r="P51" s="48">
        <f t="shared" si="6"/>
        <v>0</v>
      </c>
      <c r="Q51" s="134" t="s">
        <v>27</v>
      </c>
      <c r="R51" s="134" t="s">
        <v>27</v>
      </c>
    </row>
    <row r="52" spans="1:18" s="132" customFormat="1" ht="22.5">
      <c r="A52" s="142" t="s">
        <v>58</v>
      </c>
      <c r="B52" s="41">
        <v>2281</v>
      </c>
      <c r="C52" s="41">
        <v>290</v>
      </c>
      <c r="D52" s="139">
        <v>0</v>
      </c>
      <c r="E52" s="134" t="s">
        <v>27</v>
      </c>
      <c r="F52" s="134" t="s">
        <v>27</v>
      </c>
      <c r="G52" s="134" t="s">
        <v>27</v>
      </c>
      <c r="H52" s="134" t="s">
        <v>27</v>
      </c>
      <c r="I52" s="134" t="s">
        <v>27</v>
      </c>
      <c r="J52" s="134" t="s">
        <v>27</v>
      </c>
      <c r="K52" s="139">
        <v>0</v>
      </c>
      <c r="L52" s="139">
        <v>0</v>
      </c>
      <c r="M52" s="139">
        <v>0</v>
      </c>
      <c r="N52" s="139">
        <v>0</v>
      </c>
      <c r="O52" s="139">
        <v>0</v>
      </c>
      <c r="P52" s="139">
        <v>0</v>
      </c>
      <c r="Q52" s="134" t="s">
        <v>27</v>
      </c>
      <c r="R52" s="134" t="s">
        <v>27</v>
      </c>
    </row>
    <row r="53" spans="1:18" s="132" customFormat="1" ht="22.5">
      <c r="A53" s="49" t="s">
        <v>59</v>
      </c>
      <c r="B53" s="41">
        <v>2282</v>
      </c>
      <c r="C53" s="44">
        <v>300</v>
      </c>
      <c r="D53" s="139">
        <v>245000</v>
      </c>
      <c r="E53" s="134" t="s">
        <v>27</v>
      </c>
      <c r="F53" s="134" t="s">
        <v>27</v>
      </c>
      <c r="G53" s="134" t="s">
        <v>27</v>
      </c>
      <c r="H53" s="134" t="s">
        <v>27</v>
      </c>
      <c r="I53" s="134" t="s">
        <v>27</v>
      </c>
      <c r="J53" s="134" t="s">
        <v>27</v>
      </c>
      <c r="K53" s="139">
        <v>9888</v>
      </c>
      <c r="L53" s="139">
        <v>0</v>
      </c>
      <c r="M53" s="139">
        <v>0</v>
      </c>
      <c r="N53" s="139">
        <v>0</v>
      </c>
      <c r="O53" s="139">
        <v>0</v>
      </c>
      <c r="P53" s="139">
        <v>0</v>
      </c>
      <c r="Q53" s="134" t="s">
        <v>27</v>
      </c>
      <c r="R53" s="134" t="s">
        <v>27</v>
      </c>
    </row>
    <row r="54" spans="1:18" s="132" customFormat="1" ht="11.25">
      <c r="A54" s="42" t="s">
        <v>60</v>
      </c>
      <c r="B54" s="38">
        <v>2400</v>
      </c>
      <c r="C54" s="38">
        <v>310</v>
      </c>
      <c r="D54" s="40">
        <f>SUM(D55:D56)</f>
        <v>0</v>
      </c>
      <c r="E54" s="134" t="s">
        <v>27</v>
      </c>
      <c r="F54" s="134" t="s">
        <v>27</v>
      </c>
      <c r="G54" s="134" t="s">
        <v>27</v>
      </c>
      <c r="H54" s="134" t="s">
        <v>27</v>
      </c>
      <c r="I54" s="134" t="s">
        <v>27</v>
      </c>
      <c r="J54" s="134" t="s">
        <v>27</v>
      </c>
      <c r="K54" s="40">
        <f t="shared" ref="K54:P54" si="7">SUM(K55:K56)</f>
        <v>0</v>
      </c>
      <c r="L54" s="40">
        <f t="shared" si="7"/>
        <v>0</v>
      </c>
      <c r="M54" s="40">
        <f t="shared" si="7"/>
        <v>0</v>
      </c>
      <c r="N54" s="40">
        <f t="shared" si="7"/>
        <v>0</v>
      </c>
      <c r="O54" s="40">
        <f t="shared" si="7"/>
        <v>0</v>
      </c>
      <c r="P54" s="40">
        <f t="shared" si="7"/>
        <v>0</v>
      </c>
      <c r="Q54" s="134" t="s">
        <v>27</v>
      </c>
      <c r="R54" s="134" t="s">
        <v>27</v>
      </c>
    </row>
    <row r="55" spans="1:18" s="132" customFormat="1" ht="11.25">
      <c r="A55" s="59" t="s">
        <v>61</v>
      </c>
      <c r="B55" s="44">
        <v>2410</v>
      </c>
      <c r="C55" s="44">
        <v>320</v>
      </c>
      <c r="D55" s="141">
        <v>0</v>
      </c>
      <c r="E55" s="134" t="s">
        <v>27</v>
      </c>
      <c r="F55" s="134" t="s">
        <v>27</v>
      </c>
      <c r="G55" s="134" t="s">
        <v>27</v>
      </c>
      <c r="H55" s="134" t="s">
        <v>27</v>
      </c>
      <c r="I55" s="134" t="s">
        <v>27</v>
      </c>
      <c r="J55" s="134" t="s">
        <v>27</v>
      </c>
      <c r="K55" s="141">
        <v>0</v>
      </c>
      <c r="L55" s="141">
        <v>0</v>
      </c>
      <c r="M55" s="141">
        <v>0</v>
      </c>
      <c r="N55" s="141">
        <v>0</v>
      </c>
      <c r="O55" s="141">
        <v>0</v>
      </c>
      <c r="P55" s="141">
        <v>0</v>
      </c>
      <c r="Q55" s="134" t="s">
        <v>27</v>
      </c>
      <c r="R55" s="134" t="s">
        <v>27</v>
      </c>
    </row>
    <row r="56" spans="1:18" s="132" customFormat="1" ht="11.25">
      <c r="A56" s="59" t="s">
        <v>62</v>
      </c>
      <c r="B56" s="44">
        <v>2420</v>
      </c>
      <c r="C56" s="44">
        <v>330</v>
      </c>
      <c r="D56" s="141">
        <v>0</v>
      </c>
      <c r="E56" s="134" t="s">
        <v>27</v>
      </c>
      <c r="F56" s="134" t="s">
        <v>27</v>
      </c>
      <c r="G56" s="134" t="s">
        <v>27</v>
      </c>
      <c r="H56" s="134" t="s">
        <v>27</v>
      </c>
      <c r="I56" s="134" t="s">
        <v>27</v>
      </c>
      <c r="J56" s="134" t="s">
        <v>27</v>
      </c>
      <c r="K56" s="141">
        <v>0</v>
      </c>
      <c r="L56" s="141">
        <v>0</v>
      </c>
      <c r="M56" s="141">
        <v>0</v>
      </c>
      <c r="N56" s="141">
        <v>0</v>
      </c>
      <c r="O56" s="141">
        <v>0</v>
      </c>
      <c r="P56" s="141">
        <v>0</v>
      </c>
      <c r="Q56" s="134" t="s">
        <v>27</v>
      </c>
      <c r="R56" s="134" t="s">
        <v>27</v>
      </c>
    </row>
    <row r="57" spans="1:18" s="132" customFormat="1" ht="11.25">
      <c r="A57" s="60" t="s">
        <v>63</v>
      </c>
      <c r="B57" s="38">
        <v>2600</v>
      </c>
      <c r="C57" s="143">
        <v>340</v>
      </c>
      <c r="D57" s="40">
        <f>SUM(D58:D60)</f>
        <v>0</v>
      </c>
      <c r="E57" s="134" t="s">
        <v>27</v>
      </c>
      <c r="F57" s="134" t="s">
        <v>27</v>
      </c>
      <c r="G57" s="134" t="s">
        <v>27</v>
      </c>
      <c r="H57" s="134" t="s">
        <v>27</v>
      </c>
      <c r="I57" s="134" t="s">
        <v>27</v>
      </c>
      <c r="J57" s="134" t="s">
        <v>27</v>
      </c>
      <c r="K57" s="40">
        <f t="shared" ref="K57:P57" si="8">SUM(K58:K60)</f>
        <v>0</v>
      </c>
      <c r="L57" s="40">
        <f t="shared" si="8"/>
        <v>0</v>
      </c>
      <c r="M57" s="40">
        <f t="shared" si="8"/>
        <v>0</v>
      </c>
      <c r="N57" s="40">
        <f t="shared" si="8"/>
        <v>0</v>
      </c>
      <c r="O57" s="40">
        <f t="shared" si="8"/>
        <v>0</v>
      </c>
      <c r="P57" s="40">
        <f t="shared" si="8"/>
        <v>0</v>
      </c>
      <c r="Q57" s="134" t="s">
        <v>27</v>
      </c>
      <c r="R57" s="134" t="s">
        <v>27</v>
      </c>
    </row>
    <row r="58" spans="1:18" s="132" customFormat="1" ht="12.75" customHeight="1">
      <c r="A58" s="54" t="s">
        <v>64</v>
      </c>
      <c r="B58" s="44">
        <v>2610</v>
      </c>
      <c r="C58" s="44">
        <v>350</v>
      </c>
      <c r="D58" s="141">
        <v>0</v>
      </c>
      <c r="E58" s="134" t="s">
        <v>27</v>
      </c>
      <c r="F58" s="134" t="s">
        <v>27</v>
      </c>
      <c r="G58" s="134" t="s">
        <v>27</v>
      </c>
      <c r="H58" s="134" t="s">
        <v>27</v>
      </c>
      <c r="I58" s="134" t="s">
        <v>27</v>
      </c>
      <c r="J58" s="134" t="s">
        <v>27</v>
      </c>
      <c r="K58" s="141">
        <v>0</v>
      </c>
      <c r="L58" s="141">
        <v>0</v>
      </c>
      <c r="M58" s="141">
        <v>0</v>
      </c>
      <c r="N58" s="141">
        <v>0</v>
      </c>
      <c r="O58" s="141">
        <v>0</v>
      </c>
      <c r="P58" s="141">
        <v>0</v>
      </c>
      <c r="Q58" s="134" t="s">
        <v>27</v>
      </c>
      <c r="R58" s="134" t="s">
        <v>27</v>
      </c>
    </row>
    <row r="59" spans="1:18" s="132" customFormat="1" ht="11.25">
      <c r="A59" s="54" t="s">
        <v>65</v>
      </c>
      <c r="B59" s="44">
        <v>2620</v>
      </c>
      <c r="C59" s="44">
        <v>360</v>
      </c>
      <c r="D59" s="144">
        <v>0</v>
      </c>
      <c r="E59" s="134" t="s">
        <v>27</v>
      </c>
      <c r="F59" s="134" t="s">
        <v>27</v>
      </c>
      <c r="G59" s="134" t="s">
        <v>27</v>
      </c>
      <c r="H59" s="134" t="s">
        <v>27</v>
      </c>
      <c r="I59" s="134" t="s">
        <v>27</v>
      </c>
      <c r="J59" s="134" t="s">
        <v>27</v>
      </c>
      <c r="K59" s="145">
        <v>0</v>
      </c>
      <c r="L59" s="145">
        <v>0</v>
      </c>
      <c r="M59" s="145">
        <v>0</v>
      </c>
      <c r="N59" s="145">
        <v>0</v>
      </c>
      <c r="O59" s="145">
        <v>0</v>
      </c>
      <c r="P59" s="145">
        <v>0</v>
      </c>
      <c r="Q59" s="134" t="s">
        <v>27</v>
      </c>
      <c r="R59" s="134" t="s">
        <v>27</v>
      </c>
    </row>
    <row r="60" spans="1:18" s="132" customFormat="1" ht="11.25" customHeight="1">
      <c r="A60" s="59" t="s">
        <v>66</v>
      </c>
      <c r="B60" s="44">
        <v>2630</v>
      </c>
      <c r="C60" s="44">
        <v>370</v>
      </c>
      <c r="D60" s="146">
        <v>0</v>
      </c>
      <c r="E60" s="134" t="s">
        <v>27</v>
      </c>
      <c r="F60" s="134" t="s">
        <v>27</v>
      </c>
      <c r="G60" s="134" t="s">
        <v>27</v>
      </c>
      <c r="H60" s="134" t="s">
        <v>27</v>
      </c>
      <c r="I60" s="134" t="s">
        <v>27</v>
      </c>
      <c r="J60" s="134" t="s">
        <v>27</v>
      </c>
      <c r="K60" s="146">
        <v>0</v>
      </c>
      <c r="L60" s="146">
        <v>0</v>
      </c>
      <c r="M60" s="146">
        <v>0</v>
      </c>
      <c r="N60" s="146">
        <v>0</v>
      </c>
      <c r="O60" s="146">
        <v>0</v>
      </c>
      <c r="P60" s="146">
        <v>0</v>
      </c>
      <c r="Q60" s="134" t="s">
        <v>27</v>
      </c>
      <c r="R60" s="134" t="s">
        <v>27</v>
      </c>
    </row>
    <row r="61" spans="1:18" s="132" customFormat="1" ht="10.5" customHeight="1">
      <c r="A61" s="55" t="s">
        <v>67</v>
      </c>
      <c r="B61" s="38">
        <v>2700</v>
      </c>
      <c r="C61" s="38">
        <v>380</v>
      </c>
      <c r="D61" s="40">
        <f>SUM(D62:D64)</f>
        <v>0</v>
      </c>
      <c r="E61" s="134" t="s">
        <v>27</v>
      </c>
      <c r="F61" s="134" t="s">
        <v>27</v>
      </c>
      <c r="G61" s="134" t="s">
        <v>27</v>
      </c>
      <c r="H61" s="134" t="s">
        <v>27</v>
      </c>
      <c r="I61" s="134" t="s">
        <v>27</v>
      </c>
      <c r="J61" s="134" t="s">
        <v>27</v>
      </c>
      <c r="K61" s="40">
        <f t="shared" ref="K61:P61" si="9">SUM(K62:K64)</f>
        <v>0</v>
      </c>
      <c r="L61" s="40">
        <f t="shared" si="9"/>
        <v>0</v>
      </c>
      <c r="M61" s="40">
        <f t="shared" si="9"/>
        <v>0</v>
      </c>
      <c r="N61" s="40">
        <f t="shared" si="9"/>
        <v>0</v>
      </c>
      <c r="O61" s="40">
        <f t="shared" si="9"/>
        <v>0</v>
      </c>
      <c r="P61" s="40">
        <f t="shared" si="9"/>
        <v>0</v>
      </c>
      <c r="Q61" s="134" t="s">
        <v>27</v>
      </c>
      <c r="R61" s="134" t="s">
        <v>27</v>
      </c>
    </row>
    <row r="62" spans="1:18" s="132" customFormat="1" ht="11.25">
      <c r="A62" s="54" t="s">
        <v>68</v>
      </c>
      <c r="B62" s="44">
        <v>2710</v>
      </c>
      <c r="C62" s="44">
        <v>390</v>
      </c>
      <c r="D62" s="141">
        <v>0</v>
      </c>
      <c r="E62" s="134" t="s">
        <v>27</v>
      </c>
      <c r="F62" s="134" t="s">
        <v>27</v>
      </c>
      <c r="G62" s="134" t="s">
        <v>27</v>
      </c>
      <c r="H62" s="134" t="s">
        <v>27</v>
      </c>
      <c r="I62" s="134" t="s">
        <v>27</v>
      </c>
      <c r="J62" s="134" t="s">
        <v>27</v>
      </c>
      <c r="K62" s="141">
        <v>0</v>
      </c>
      <c r="L62" s="141">
        <v>0</v>
      </c>
      <c r="M62" s="141">
        <v>0</v>
      </c>
      <c r="N62" s="141">
        <v>0</v>
      </c>
      <c r="O62" s="141">
        <v>0</v>
      </c>
      <c r="P62" s="141">
        <v>0</v>
      </c>
      <c r="Q62" s="134" t="s">
        <v>27</v>
      </c>
      <c r="R62" s="134" t="s">
        <v>27</v>
      </c>
    </row>
    <row r="63" spans="1:18" s="132" customFormat="1" ht="11.25">
      <c r="A63" s="54" t="s">
        <v>69</v>
      </c>
      <c r="B63" s="44">
        <v>2720</v>
      </c>
      <c r="C63" s="44">
        <v>400</v>
      </c>
      <c r="D63" s="141">
        <v>0</v>
      </c>
      <c r="E63" s="134" t="s">
        <v>27</v>
      </c>
      <c r="F63" s="134" t="s">
        <v>27</v>
      </c>
      <c r="G63" s="134" t="s">
        <v>27</v>
      </c>
      <c r="H63" s="134" t="s">
        <v>27</v>
      </c>
      <c r="I63" s="134" t="s">
        <v>27</v>
      </c>
      <c r="J63" s="134" t="s">
        <v>27</v>
      </c>
      <c r="K63" s="141">
        <v>0</v>
      </c>
      <c r="L63" s="141">
        <v>0</v>
      </c>
      <c r="M63" s="141">
        <v>0</v>
      </c>
      <c r="N63" s="141">
        <v>0</v>
      </c>
      <c r="O63" s="141">
        <v>0</v>
      </c>
      <c r="P63" s="141">
        <v>0</v>
      </c>
      <c r="Q63" s="134" t="s">
        <v>27</v>
      </c>
      <c r="R63" s="134" t="s">
        <v>27</v>
      </c>
    </row>
    <row r="64" spans="1:18" s="132" customFormat="1" ht="11.25">
      <c r="A64" s="54" t="s">
        <v>70</v>
      </c>
      <c r="B64" s="44">
        <v>2730</v>
      </c>
      <c r="C64" s="44">
        <v>410</v>
      </c>
      <c r="D64" s="141">
        <v>0</v>
      </c>
      <c r="E64" s="134" t="s">
        <v>27</v>
      </c>
      <c r="F64" s="134" t="s">
        <v>27</v>
      </c>
      <c r="G64" s="134" t="s">
        <v>27</v>
      </c>
      <c r="H64" s="134" t="s">
        <v>27</v>
      </c>
      <c r="I64" s="134" t="s">
        <v>27</v>
      </c>
      <c r="J64" s="134" t="s">
        <v>27</v>
      </c>
      <c r="K64" s="141">
        <v>0</v>
      </c>
      <c r="L64" s="141">
        <v>0</v>
      </c>
      <c r="M64" s="141">
        <v>0</v>
      </c>
      <c r="N64" s="141">
        <v>0</v>
      </c>
      <c r="O64" s="141">
        <v>0</v>
      </c>
      <c r="P64" s="141">
        <v>0</v>
      </c>
      <c r="Q64" s="134" t="s">
        <v>27</v>
      </c>
      <c r="R64" s="134" t="s">
        <v>27</v>
      </c>
    </row>
    <row r="65" spans="1:18" s="132" customFormat="1" ht="11.25">
      <c r="A65" s="55" t="s">
        <v>71</v>
      </c>
      <c r="B65" s="38">
        <v>2800</v>
      </c>
      <c r="C65" s="38">
        <v>420</v>
      </c>
      <c r="D65" s="133">
        <v>850000</v>
      </c>
      <c r="E65" s="134" t="s">
        <v>27</v>
      </c>
      <c r="F65" s="134" t="s">
        <v>27</v>
      </c>
      <c r="G65" s="134" t="s">
        <v>27</v>
      </c>
      <c r="H65" s="134" t="s">
        <v>27</v>
      </c>
      <c r="I65" s="134" t="s">
        <v>27</v>
      </c>
      <c r="J65" s="134" t="s">
        <v>27</v>
      </c>
      <c r="K65" s="133">
        <v>187188.89</v>
      </c>
      <c r="L65" s="133">
        <v>0</v>
      </c>
      <c r="M65" s="133">
        <v>0</v>
      </c>
      <c r="N65" s="133">
        <v>0</v>
      </c>
      <c r="O65" s="133">
        <v>0</v>
      </c>
      <c r="P65" s="133">
        <v>0</v>
      </c>
      <c r="Q65" s="134" t="s">
        <v>27</v>
      </c>
      <c r="R65" s="134" t="s">
        <v>27</v>
      </c>
    </row>
    <row r="66" spans="1:18" s="132" customFormat="1" ht="11.25">
      <c r="A66" s="38" t="s">
        <v>72</v>
      </c>
      <c r="B66" s="38">
        <v>3000</v>
      </c>
      <c r="C66" s="38">
        <v>430</v>
      </c>
      <c r="D66" s="40">
        <f>D67+D81</f>
        <v>3500000</v>
      </c>
      <c r="E66" s="134" t="s">
        <v>27</v>
      </c>
      <c r="F66" s="134" t="s">
        <v>27</v>
      </c>
      <c r="G66" s="134" t="s">
        <v>27</v>
      </c>
      <c r="H66" s="134" t="s">
        <v>27</v>
      </c>
      <c r="I66" s="134" t="s">
        <v>27</v>
      </c>
      <c r="J66" s="134" t="s">
        <v>27</v>
      </c>
      <c r="K66" s="40">
        <f t="shared" ref="K66:P66" si="10">K67+K81</f>
        <v>934440</v>
      </c>
      <c r="L66" s="40">
        <f t="shared" si="10"/>
        <v>0</v>
      </c>
      <c r="M66" s="40">
        <f t="shared" si="10"/>
        <v>0</v>
      </c>
      <c r="N66" s="40">
        <f t="shared" si="10"/>
        <v>0</v>
      </c>
      <c r="O66" s="40">
        <f t="shared" si="10"/>
        <v>0</v>
      </c>
      <c r="P66" s="40">
        <f t="shared" si="10"/>
        <v>0</v>
      </c>
      <c r="Q66" s="134" t="s">
        <v>27</v>
      </c>
      <c r="R66" s="134" t="s">
        <v>27</v>
      </c>
    </row>
    <row r="67" spans="1:18" s="132" customFormat="1" ht="11.25">
      <c r="A67" s="42" t="s">
        <v>73</v>
      </c>
      <c r="B67" s="38">
        <v>3100</v>
      </c>
      <c r="C67" s="38">
        <v>440</v>
      </c>
      <c r="D67" s="40">
        <f>D68+D69+D72+D75+D79+D80</f>
        <v>3500000</v>
      </c>
      <c r="E67" s="134" t="s">
        <v>27</v>
      </c>
      <c r="F67" s="134" t="s">
        <v>27</v>
      </c>
      <c r="G67" s="134" t="s">
        <v>27</v>
      </c>
      <c r="H67" s="134" t="s">
        <v>27</v>
      </c>
      <c r="I67" s="134" t="s">
        <v>27</v>
      </c>
      <c r="J67" s="134" t="s">
        <v>27</v>
      </c>
      <c r="K67" s="40">
        <f t="shared" ref="K67:P67" si="11">K68+K69+K72+K75+K79+K80</f>
        <v>934440</v>
      </c>
      <c r="L67" s="40">
        <f t="shared" si="11"/>
        <v>0</v>
      </c>
      <c r="M67" s="40">
        <f t="shared" si="11"/>
        <v>0</v>
      </c>
      <c r="N67" s="40">
        <f t="shared" si="11"/>
        <v>0</v>
      </c>
      <c r="O67" s="40">
        <f t="shared" si="11"/>
        <v>0</v>
      </c>
      <c r="P67" s="40">
        <f t="shared" si="11"/>
        <v>0</v>
      </c>
      <c r="Q67" s="134" t="s">
        <v>27</v>
      </c>
      <c r="R67" s="134" t="s">
        <v>27</v>
      </c>
    </row>
    <row r="68" spans="1:18" s="132" customFormat="1" ht="11.25">
      <c r="A68" s="54" t="s">
        <v>74</v>
      </c>
      <c r="B68" s="44">
        <v>3110</v>
      </c>
      <c r="C68" s="44">
        <v>450</v>
      </c>
      <c r="D68" s="141">
        <v>1000000</v>
      </c>
      <c r="E68" s="134" t="s">
        <v>27</v>
      </c>
      <c r="F68" s="134" t="s">
        <v>27</v>
      </c>
      <c r="G68" s="134" t="s">
        <v>27</v>
      </c>
      <c r="H68" s="134" t="s">
        <v>27</v>
      </c>
      <c r="I68" s="134" t="s">
        <v>27</v>
      </c>
      <c r="J68" s="134" t="s">
        <v>27</v>
      </c>
      <c r="K68" s="141">
        <v>165970</v>
      </c>
      <c r="L68" s="141">
        <v>0</v>
      </c>
      <c r="M68" s="141">
        <v>0</v>
      </c>
      <c r="N68" s="141">
        <v>0</v>
      </c>
      <c r="O68" s="141">
        <v>0</v>
      </c>
      <c r="P68" s="141">
        <v>0</v>
      </c>
      <c r="Q68" s="134" t="s">
        <v>27</v>
      </c>
      <c r="R68" s="134" t="s">
        <v>27</v>
      </c>
    </row>
    <row r="69" spans="1:18" s="132" customFormat="1" ht="11.25">
      <c r="A69" s="59" t="s">
        <v>75</v>
      </c>
      <c r="B69" s="44">
        <v>3120</v>
      </c>
      <c r="C69" s="44">
        <v>460</v>
      </c>
      <c r="D69" s="48">
        <f>SUM(D70:D71)</f>
        <v>0</v>
      </c>
      <c r="E69" s="134" t="s">
        <v>27</v>
      </c>
      <c r="F69" s="134" t="s">
        <v>27</v>
      </c>
      <c r="G69" s="134" t="s">
        <v>27</v>
      </c>
      <c r="H69" s="134" t="s">
        <v>27</v>
      </c>
      <c r="I69" s="134" t="s">
        <v>27</v>
      </c>
      <c r="J69" s="134" t="s">
        <v>27</v>
      </c>
      <c r="K69" s="48">
        <f t="shared" ref="K69:P69" si="12">SUM(K70:K71)</f>
        <v>0</v>
      </c>
      <c r="L69" s="48">
        <f t="shared" si="12"/>
        <v>0</v>
      </c>
      <c r="M69" s="48">
        <f t="shared" si="12"/>
        <v>0</v>
      </c>
      <c r="N69" s="48">
        <f t="shared" si="12"/>
        <v>0</v>
      </c>
      <c r="O69" s="48">
        <f t="shared" si="12"/>
        <v>0</v>
      </c>
      <c r="P69" s="48">
        <f t="shared" si="12"/>
        <v>0</v>
      </c>
      <c r="Q69" s="134" t="s">
        <v>27</v>
      </c>
      <c r="R69" s="134" t="s">
        <v>27</v>
      </c>
    </row>
    <row r="70" spans="1:18" s="132" customFormat="1" ht="13.5" customHeight="1">
      <c r="A70" s="49" t="s">
        <v>76</v>
      </c>
      <c r="B70" s="41">
        <v>3121</v>
      </c>
      <c r="C70" s="41">
        <v>470</v>
      </c>
      <c r="D70" s="139">
        <v>0</v>
      </c>
      <c r="E70" s="134" t="s">
        <v>27</v>
      </c>
      <c r="F70" s="134" t="s">
        <v>27</v>
      </c>
      <c r="G70" s="134" t="s">
        <v>27</v>
      </c>
      <c r="H70" s="134" t="s">
        <v>27</v>
      </c>
      <c r="I70" s="134" t="s">
        <v>27</v>
      </c>
      <c r="J70" s="134" t="s">
        <v>27</v>
      </c>
      <c r="K70" s="139">
        <v>0</v>
      </c>
      <c r="L70" s="139">
        <v>0</v>
      </c>
      <c r="M70" s="139">
        <v>0</v>
      </c>
      <c r="N70" s="139">
        <v>0</v>
      </c>
      <c r="O70" s="139">
        <v>0</v>
      </c>
      <c r="P70" s="139">
        <v>0</v>
      </c>
      <c r="Q70" s="134" t="s">
        <v>27</v>
      </c>
      <c r="R70" s="134" t="s">
        <v>27</v>
      </c>
    </row>
    <row r="71" spans="1:18" s="132" customFormat="1" ht="11.25">
      <c r="A71" s="49" t="s">
        <v>77</v>
      </c>
      <c r="B71" s="41">
        <v>3122</v>
      </c>
      <c r="C71" s="41">
        <v>480</v>
      </c>
      <c r="D71" s="139">
        <v>0</v>
      </c>
      <c r="E71" s="134" t="s">
        <v>27</v>
      </c>
      <c r="F71" s="134" t="s">
        <v>27</v>
      </c>
      <c r="G71" s="134" t="s">
        <v>27</v>
      </c>
      <c r="H71" s="134" t="s">
        <v>27</v>
      </c>
      <c r="I71" s="134" t="s">
        <v>27</v>
      </c>
      <c r="J71" s="134" t="s">
        <v>27</v>
      </c>
      <c r="K71" s="139">
        <v>0</v>
      </c>
      <c r="L71" s="139">
        <v>0</v>
      </c>
      <c r="M71" s="139">
        <v>0</v>
      </c>
      <c r="N71" s="139">
        <v>0</v>
      </c>
      <c r="O71" s="139">
        <v>0</v>
      </c>
      <c r="P71" s="139">
        <v>0</v>
      </c>
      <c r="Q71" s="134" t="s">
        <v>27</v>
      </c>
      <c r="R71" s="134" t="s">
        <v>27</v>
      </c>
    </row>
    <row r="72" spans="1:18" s="132" customFormat="1" ht="11.25">
      <c r="A72" s="43" t="s">
        <v>78</v>
      </c>
      <c r="B72" s="44">
        <v>3130</v>
      </c>
      <c r="C72" s="44">
        <v>490</v>
      </c>
      <c r="D72" s="48">
        <f>SUM(D73:D74)</f>
        <v>1731500</v>
      </c>
      <c r="E72" s="134" t="s">
        <v>27</v>
      </c>
      <c r="F72" s="134" t="s">
        <v>27</v>
      </c>
      <c r="G72" s="134" t="s">
        <v>27</v>
      </c>
      <c r="H72" s="134" t="s">
        <v>27</v>
      </c>
      <c r="I72" s="134" t="s">
        <v>27</v>
      </c>
      <c r="J72" s="134" t="s">
        <v>27</v>
      </c>
      <c r="K72" s="48">
        <f t="shared" ref="K72:P72" si="13">SUM(K73:K74)</f>
        <v>0</v>
      </c>
      <c r="L72" s="48">
        <f t="shared" si="13"/>
        <v>0</v>
      </c>
      <c r="M72" s="48">
        <f t="shared" si="13"/>
        <v>0</v>
      </c>
      <c r="N72" s="48">
        <f t="shared" si="13"/>
        <v>0</v>
      </c>
      <c r="O72" s="48">
        <f t="shared" si="13"/>
        <v>0</v>
      </c>
      <c r="P72" s="48">
        <f t="shared" si="13"/>
        <v>0</v>
      </c>
      <c r="Q72" s="134" t="s">
        <v>27</v>
      </c>
      <c r="R72" s="134" t="s">
        <v>27</v>
      </c>
    </row>
    <row r="73" spans="1:18" s="132" customFormat="1" ht="11.25">
      <c r="A73" s="49" t="s">
        <v>79</v>
      </c>
      <c r="B73" s="41">
        <v>3131</v>
      </c>
      <c r="C73" s="41">
        <v>500</v>
      </c>
      <c r="D73" s="139">
        <v>0</v>
      </c>
      <c r="E73" s="134" t="s">
        <v>27</v>
      </c>
      <c r="F73" s="134" t="s">
        <v>27</v>
      </c>
      <c r="G73" s="134" t="s">
        <v>27</v>
      </c>
      <c r="H73" s="134" t="s">
        <v>27</v>
      </c>
      <c r="I73" s="134" t="s">
        <v>27</v>
      </c>
      <c r="J73" s="134" t="s">
        <v>27</v>
      </c>
      <c r="K73" s="139">
        <v>0</v>
      </c>
      <c r="L73" s="139">
        <v>0</v>
      </c>
      <c r="M73" s="139">
        <v>0</v>
      </c>
      <c r="N73" s="139">
        <v>0</v>
      </c>
      <c r="O73" s="139">
        <v>0</v>
      </c>
      <c r="P73" s="139">
        <v>0</v>
      </c>
      <c r="Q73" s="134" t="s">
        <v>27</v>
      </c>
      <c r="R73" s="134" t="s">
        <v>27</v>
      </c>
    </row>
    <row r="74" spans="1:18" s="132" customFormat="1" ht="11.25">
      <c r="A74" s="49" t="s">
        <v>80</v>
      </c>
      <c r="B74" s="41">
        <v>3132</v>
      </c>
      <c r="C74" s="41">
        <v>510</v>
      </c>
      <c r="D74" s="139">
        <v>1731500</v>
      </c>
      <c r="E74" s="134" t="s">
        <v>27</v>
      </c>
      <c r="F74" s="134" t="s">
        <v>27</v>
      </c>
      <c r="G74" s="134" t="s">
        <v>27</v>
      </c>
      <c r="H74" s="134" t="s">
        <v>27</v>
      </c>
      <c r="I74" s="134" t="s">
        <v>27</v>
      </c>
      <c r="J74" s="134" t="s">
        <v>27</v>
      </c>
      <c r="K74" s="139">
        <v>0</v>
      </c>
      <c r="L74" s="139">
        <v>0</v>
      </c>
      <c r="M74" s="139">
        <v>0</v>
      </c>
      <c r="N74" s="139">
        <v>0</v>
      </c>
      <c r="O74" s="139">
        <v>0</v>
      </c>
      <c r="P74" s="139">
        <v>0</v>
      </c>
      <c r="Q74" s="134" t="s">
        <v>27</v>
      </c>
      <c r="R74" s="134" t="s">
        <v>27</v>
      </c>
    </row>
    <row r="75" spans="1:18" s="132" customFormat="1" ht="11.25">
      <c r="A75" s="43" t="s">
        <v>81</v>
      </c>
      <c r="B75" s="44">
        <v>3140</v>
      </c>
      <c r="C75" s="44">
        <v>520</v>
      </c>
      <c r="D75" s="48">
        <f>SUM(D76:D78)</f>
        <v>768500</v>
      </c>
      <c r="E75" s="134" t="s">
        <v>27</v>
      </c>
      <c r="F75" s="134" t="s">
        <v>27</v>
      </c>
      <c r="G75" s="134" t="s">
        <v>27</v>
      </c>
      <c r="H75" s="134" t="s">
        <v>27</v>
      </c>
      <c r="I75" s="134" t="s">
        <v>27</v>
      </c>
      <c r="J75" s="134" t="s">
        <v>27</v>
      </c>
      <c r="K75" s="48">
        <f t="shared" ref="K75:P75" si="14">SUM(K76:K78)</f>
        <v>768470</v>
      </c>
      <c r="L75" s="48">
        <f t="shared" si="14"/>
        <v>0</v>
      </c>
      <c r="M75" s="48">
        <f t="shared" si="14"/>
        <v>0</v>
      </c>
      <c r="N75" s="48">
        <f t="shared" si="14"/>
        <v>0</v>
      </c>
      <c r="O75" s="48">
        <f t="shared" si="14"/>
        <v>0</v>
      </c>
      <c r="P75" s="48">
        <f t="shared" si="14"/>
        <v>0</v>
      </c>
      <c r="Q75" s="134" t="s">
        <v>27</v>
      </c>
      <c r="R75" s="134" t="s">
        <v>27</v>
      </c>
    </row>
    <row r="76" spans="1:18" s="132" customFormat="1" ht="12">
      <c r="A76" s="69" t="s">
        <v>82</v>
      </c>
      <c r="B76" s="41">
        <v>3141</v>
      </c>
      <c r="C76" s="41">
        <v>530</v>
      </c>
      <c r="D76" s="139">
        <v>0</v>
      </c>
      <c r="E76" s="134" t="s">
        <v>27</v>
      </c>
      <c r="F76" s="134" t="s">
        <v>27</v>
      </c>
      <c r="G76" s="134" t="s">
        <v>27</v>
      </c>
      <c r="H76" s="134" t="s">
        <v>27</v>
      </c>
      <c r="I76" s="134" t="s">
        <v>27</v>
      </c>
      <c r="J76" s="134" t="s">
        <v>27</v>
      </c>
      <c r="K76" s="139">
        <v>0</v>
      </c>
      <c r="L76" s="139">
        <v>0</v>
      </c>
      <c r="M76" s="139">
        <v>0</v>
      </c>
      <c r="N76" s="139">
        <v>0</v>
      </c>
      <c r="O76" s="139">
        <v>0</v>
      </c>
      <c r="P76" s="139">
        <v>0</v>
      </c>
      <c r="Q76" s="134" t="s">
        <v>27</v>
      </c>
      <c r="R76" s="134" t="s">
        <v>27</v>
      </c>
    </row>
    <row r="77" spans="1:18" s="132" customFormat="1" ht="12">
      <c r="A77" s="69" t="s">
        <v>83</v>
      </c>
      <c r="B77" s="41">
        <v>3142</v>
      </c>
      <c r="C77" s="41">
        <v>540</v>
      </c>
      <c r="D77" s="139">
        <v>768500</v>
      </c>
      <c r="E77" s="134" t="s">
        <v>27</v>
      </c>
      <c r="F77" s="134" t="s">
        <v>27</v>
      </c>
      <c r="G77" s="134" t="s">
        <v>27</v>
      </c>
      <c r="H77" s="134" t="s">
        <v>27</v>
      </c>
      <c r="I77" s="134" t="s">
        <v>27</v>
      </c>
      <c r="J77" s="134" t="s">
        <v>27</v>
      </c>
      <c r="K77" s="139">
        <v>768470</v>
      </c>
      <c r="L77" s="139">
        <v>0</v>
      </c>
      <c r="M77" s="139">
        <v>0</v>
      </c>
      <c r="N77" s="139">
        <v>0</v>
      </c>
      <c r="O77" s="139">
        <v>0</v>
      </c>
      <c r="P77" s="139">
        <v>0</v>
      </c>
      <c r="Q77" s="134" t="s">
        <v>27</v>
      </c>
      <c r="R77" s="134" t="s">
        <v>27</v>
      </c>
    </row>
    <row r="78" spans="1:18" s="132" customFormat="1" ht="12">
      <c r="A78" s="69" t="s">
        <v>84</v>
      </c>
      <c r="B78" s="41">
        <v>3143</v>
      </c>
      <c r="C78" s="41">
        <v>550</v>
      </c>
      <c r="D78" s="139">
        <v>0</v>
      </c>
      <c r="E78" s="134" t="s">
        <v>27</v>
      </c>
      <c r="F78" s="134" t="s">
        <v>27</v>
      </c>
      <c r="G78" s="134" t="s">
        <v>27</v>
      </c>
      <c r="H78" s="134" t="s">
        <v>27</v>
      </c>
      <c r="I78" s="134" t="s">
        <v>27</v>
      </c>
      <c r="J78" s="134" t="s">
        <v>27</v>
      </c>
      <c r="K78" s="139">
        <v>0</v>
      </c>
      <c r="L78" s="139">
        <v>0</v>
      </c>
      <c r="M78" s="139">
        <v>0</v>
      </c>
      <c r="N78" s="139">
        <v>0</v>
      </c>
      <c r="O78" s="139">
        <v>0</v>
      </c>
      <c r="P78" s="139">
        <v>0</v>
      </c>
      <c r="Q78" s="134" t="s">
        <v>27</v>
      </c>
      <c r="R78" s="134" t="s">
        <v>27</v>
      </c>
    </row>
    <row r="79" spans="1:18" s="132" customFormat="1" ht="11.25">
      <c r="A79" s="43" t="s">
        <v>85</v>
      </c>
      <c r="B79" s="44">
        <v>3150</v>
      </c>
      <c r="C79" s="44">
        <v>560</v>
      </c>
      <c r="D79" s="141">
        <v>0</v>
      </c>
      <c r="E79" s="134" t="s">
        <v>27</v>
      </c>
      <c r="F79" s="134" t="s">
        <v>27</v>
      </c>
      <c r="G79" s="134" t="s">
        <v>27</v>
      </c>
      <c r="H79" s="134" t="s">
        <v>27</v>
      </c>
      <c r="I79" s="134" t="s">
        <v>27</v>
      </c>
      <c r="J79" s="134" t="s">
        <v>27</v>
      </c>
      <c r="K79" s="141">
        <v>0</v>
      </c>
      <c r="L79" s="141">
        <v>0</v>
      </c>
      <c r="M79" s="141">
        <v>0</v>
      </c>
      <c r="N79" s="141">
        <v>0</v>
      </c>
      <c r="O79" s="141">
        <v>0</v>
      </c>
      <c r="P79" s="141">
        <v>0</v>
      </c>
      <c r="Q79" s="134" t="s">
        <v>27</v>
      </c>
      <c r="R79" s="134" t="s">
        <v>27</v>
      </c>
    </row>
    <row r="80" spans="1:18" s="132" customFormat="1" ht="11.25">
      <c r="A80" s="43" t="s">
        <v>86</v>
      </c>
      <c r="B80" s="44">
        <v>3160</v>
      </c>
      <c r="C80" s="44">
        <v>570</v>
      </c>
      <c r="D80" s="141">
        <v>0</v>
      </c>
      <c r="E80" s="134" t="s">
        <v>27</v>
      </c>
      <c r="F80" s="134" t="s">
        <v>27</v>
      </c>
      <c r="G80" s="134" t="s">
        <v>27</v>
      </c>
      <c r="H80" s="134" t="s">
        <v>27</v>
      </c>
      <c r="I80" s="134" t="s">
        <v>27</v>
      </c>
      <c r="J80" s="134" t="s">
        <v>27</v>
      </c>
      <c r="K80" s="141">
        <v>0</v>
      </c>
      <c r="L80" s="141">
        <v>0</v>
      </c>
      <c r="M80" s="141">
        <v>0</v>
      </c>
      <c r="N80" s="141">
        <v>0</v>
      </c>
      <c r="O80" s="141">
        <v>0</v>
      </c>
      <c r="P80" s="141">
        <v>0</v>
      </c>
      <c r="Q80" s="134" t="s">
        <v>27</v>
      </c>
      <c r="R80" s="134" t="s">
        <v>27</v>
      </c>
    </row>
    <row r="81" spans="1:18" s="132" customFormat="1" ht="11.25">
      <c r="A81" s="42" t="s">
        <v>87</v>
      </c>
      <c r="B81" s="38">
        <v>3200</v>
      </c>
      <c r="C81" s="38">
        <v>580</v>
      </c>
      <c r="D81" s="40">
        <f>SUM(D82:D85)</f>
        <v>0</v>
      </c>
      <c r="E81" s="134" t="s">
        <v>27</v>
      </c>
      <c r="F81" s="134" t="s">
        <v>27</v>
      </c>
      <c r="G81" s="134" t="s">
        <v>27</v>
      </c>
      <c r="H81" s="134" t="s">
        <v>27</v>
      </c>
      <c r="I81" s="134" t="s">
        <v>27</v>
      </c>
      <c r="J81" s="134" t="s">
        <v>27</v>
      </c>
      <c r="K81" s="40">
        <f t="shared" ref="K81:P81" si="15">SUM(K82:K85)</f>
        <v>0</v>
      </c>
      <c r="L81" s="40">
        <f t="shared" si="15"/>
        <v>0</v>
      </c>
      <c r="M81" s="40">
        <f t="shared" si="15"/>
        <v>0</v>
      </c>
      <c r="N81" s="40">
        <f t="shared" si="15"/>
        <v>0</v>
      </c>
      <c r="O81" s="40">
        <f t="shared" si="15"/>
        <v>0</v>
      </c>
      <c r="P81" s="40">
        <f t="shared" si="15"/>
        <v>0</v>
      </c>
      <c r="Q81" s="134" t="s">
        <v>27</v>
      </c>
      <c r="R81" s="134" t="s">
        <v>27</v>
      </c>
    </row>
    <row r="82" spans="1:18" s="132" customFormat="1" ht="11.25">
      <c r="A82" s="54" t="s">
        <v>88</v>
      </c>
      <c r="B82" s="44">
        <v>3210</v>
      </c>
      <c r="C82" s="44">
        <v>590</v>
      </c>
      <c r="D82" s="141">
        <v>0</v>
      </c>
      <c r="E82" s="134" t="s">
        <v>27</v>
      </c>
      <c r="F82" s="134" t="s">
        <v>27</v>
      </c>
      <c r="G82" s="134" t="s">
        <v>27</v>
      </c>
      <c r="H82" s="134" t="s">
        <v>27</v>
      </c>
      <c r="I82" s="134" t="s">
        <v>27</v>
      </c>
      <c r="J82" s="134" t="s">
        <v>27</v>
      </c>
      <c r="K82" s="141">
        <v>0</v>
      </c>
      <c r="L82" s="141">
        <v>0</v>
      </c>
      <c r="M82" s="141">
        <v>0</v>
      </c>
      <c r="N82" s="141">
        <v>0</v>
      </c>
      <c r="O82" s="141">
        <v>0</v>
      </c>
      <c r="P82" s="141">
        <v>0</v>
      </c>
      <c r="Q82" s="134" t="s">
        <v>27</v>
      </c>
      <c r="R82" s="134" t="s">
        <v>27</v>
      </c>
    </row>
    <row r="83" spans="1:18" s="132" customFormat="1" ht="11.25">
      <c r="A83" s="54" t="s">
        <v>89</v>
      </c>
      <c r="B83" s="44">
        <v>3220</v>
      </c>
      <c r="C83" s="44">
        <v>600</v>
      </c>
      <c r="D83" s="141">
        <v>0</v>
      </c>
      <c r="E83" s="134" t="s">
        <v>27</v>
      </c>
      <c r="F83" s="134" t="s">
        <v>27</v>
      </c>
      <c r="G83" s="134" t="s">
        <v>27</v>
      </c>
      <c r="H83" s="134" t="s">
        <v>27</v>
      </c>
      <c r="I83" s="134" t="s">
        <v>27</v>
      </c>
      <c r="J83" s="134" t="s">
        <v>27</v>
      </c>
      <c r="K83" s="141">
        <v>0</v>
      </c>
      <c r="L83" s="141">
        <v>0</v>
      </c>
      <c r="M83" s="141">
        <v>0</v>
      </c>
      <c r="N83" s="141">
        <v>0</v>
      </c>
      <c r="O83" s="141">
        <v>0</v>
      </c>
      <c r="P83" s="141">
        <v>0</v>
      </c>
      <c r="Q83" s="134" t="s">
        <v>27</v>
      </c>
      <c r="R83" s="134" t="s">
        <v>27</v>
      </c>
    </row>
    <row r="84" spans="1:18" s="132" customFormat="1" ht="11.25" customHeight="1">
      <c r="A84" s="43" t="s">
        <v>90</v>
      </c>
      <c r="B84" s="44">
        <v>3230</v>
      </c>
      <c r="C84" s="44">
        <v>610</v>
      </c>
      <c r="D84" s="141">
        <v>0</v>
      </c>
      <c r="E84" s="134" t="s">
        <v>27</v>
      </c>
      <c r="F84" s="134" t="s">
        <v>27</v>
      </c>
      <c r="G84" s="134" t="s">
        <v>27</v>
      </c>
      <c r="H84" s="134" t="s">
        <v>27</v>
      </c>
      <c r="I84" s="134" t="s">
        <v>27</v>
      </c>
      <c r="J84" s="134" t="s">
        <v>27</v>
      </c>
      <c r="K84" s="141">
        <v>0</v>
      </c>
      <c r="L84" s="141">
        <v>0</v>
      </c>
      <c r="M84" s="141">
        <v>0</v>
      </c>
      <c r="N84" s="141">
        <v>0</v>
      </c>
      <c r="O84" s="141">
        <v>0</v>
      </c>
      <c r="P84" s="141">
        <v>0</v>
      </c>
      <c r="Q84" s="134" t="s">
        <v>27</v>
      </c>
      <c r="R84" s="134" t="s">
        <v>27</v>
      </c>
    </row>
    <row r="85" spans="1:18" s="132" customFormat="1" ht="13.5" customHeight="1">
      <c r="A85" s="54" t="s">
        <v>91</v>
      </c>
      <c r="B85" s="44">
        <v>3240</v>
      </c>
      <c r="C85" s="44">
        <v>620</v>
      </c>
      <c r="D85" s="141">
        <v>0</v>
      </c>
      <c r="E85" s="134" t="s">
        <v>27</v>
      </c>
      <c r="F85" s="134" t="s">
        <v>27</v>
      </c>
      <c r="G85" s="134" t="s">
        <v>27</v>
      </c>
      <c r="H85" s="134" t="s">
        <v>27</v>
      </c>
      <c r="I85" s="134" t="s">
        <v>27</v>
      </c>
      <c r="J85" s="134" t="s">
        <v>27</v>
      </c>
      <c r="K85" s="141">
        <v>0</v>
      </c>
      <c r="L85" s="141">
        <v>0</v>
      </c>
      <c r="M85" s="141">
        <v>0</v>
      </c>
      <c r="N85" s="141">
        <v>0</v>
      </c>
      <c r="O85" s="141">
        <v>0</v>
      </c>
      <c r="P85" s="141">
        <v>0</v>
      </c>
      <c r="Q85" s="134" t="s">
        <v>27</v>
      </c>
      <c r="R85" s="134" t="s">
        <v>27</v>
      </c>
    </row>
    <row r="86" spans="1:18" s="132" customFormat="1" ht="12" hidden="1" customHeight="1" thickTop="1">
      <c r="A86" s="74"/>
      <c r="B86" s="147"/>
      <c r="C86" s="147"/>
      <c r="D86" s="148"/>
      <c r="E86" s="148"/>
      <c r="F86" s="149"/>
      <c r="G86" s="149"/>
      <c r="H86" s="149"/>
      <c r="I86" s="149"/>
      <c r="J86" s="149"/>
      <c r="K86" s="148"/>
      <c r="L86" s="148"/>
      <c r="M86" s="148"/>
      <c r="N86" s="148"/>
      <c r="O86" s="148"/>
      <c r="P86" s="148"/>
      <c r="Q86" s="148"/>
      <c r="R86" s="149"/>
    </row>
    <row r="87" spans="1:18" s="132" customFormat="1" ht="12" hidden="1" customHeight="1">
      <c r="A87" s="43"/>
      <c r="B87" s="44"/>
      <c r="C87" s="44"/>
      <c r="D87" s="150"/>
      <c r="E87" s="150"/>
      <c r="F87" s="151"/>
      <c r="G87" s="151"/>
      <c r="H87" s="151"/>
      <c r="I87" s="151"/>
      <c r="J87" s="151"/>
      <c r="K87" s="150"/>
      <c r="L87" s="150"/>
      <c r="M87" s="150"/>
      <c r="N87" s="150"/>
      <c r="O87" s="150"/>
      <c r="P87" s="150"/>
      <c r="Q87" s="150"/>
      <c r="R87" s="151"/>
    </row>
    <row r="88" spans="1:18" s="132" customFormat="1" ht="12" hidden="1" customHeight="1">
      <c r="A88" s="43" t="s">
        <v>129</v>
      </c>
      <c r="B88" s="44">
        <v>2450</v>
      </c>
      <c r="C88" s="44">
        <v>610</v>
      </c>
      <c r="D88" s="150" t="s">
        <v>130</v>
      </c>
      <c r="E88" s="150"/>
      <c r="F88" s="151" t="s">
        <v>27</v>
      </c>
      <c r="G88" s="151" t="s">
        <v>27</v>
      </c>
      <c r="H88" s="151" t="s">
        <v>27</v>
      </c>
      <c r="I88" s="151" t="s">
        <v>27</v>
      </c>
      <c r="J88" s="151" t="s">
        <v>27</v>
      </c>
      <c r="K88" s="150" t="s">
        <v>130</v>
      </c>
      <c r="L88" s="150"/>
      <c r="M88" s="150"/>
      <c r="N88" s="150" t="s">
        <v>130</v>
      </c>
      <c r="O88" s="150" t="s">
        <v>130</v>
      </c>
      <c r="P88" s="150" t="s">
        <v>130</v>
      </c>
      <c r="Q88" s="150"/>
      <c r="R88" s="151" t="s">
        <v>27</v>
      </c>
    </row>
    <row r="89" spans="1:18" s="132" customFormat="1" ht="12" hidden="1" customHeight="1">
      <c r="A89" s="89" t="s">
        <v>92</v>
      </c>
      <c r="B89" s="38">
        <v>4100</v>
      </c>
      <c r="C89" s="38">
        <v>620</v>
      </c>
      <c r="D89" s="151" t="s">
        <v>27</v>
      </c>
      <c r="E89" s="151"/>
      <c r="F89" s="151" t="s">
        <v>27</v>
      </c>
      <c r="G89" s="151" t="s">
        <v>27</v>
      </c>
      <c r="H89" s="151" t="s">
        <v>27</v>
      </c>
      <c r="I89" s="151" t="s">
        <v>27</v>
      </c>
      <c r="J89" s="151" t="s">
        <v>27</v>
      </c>
      <c r="K89" s="151" t="s">
        <v>27</v>
      </c>
      <c r="L89" s="151"/>
      <c r="M89" s="151"/>
      <c r="N89" s="151" t="s">
        <v>27</v>
      </c>
      <c r="O89" s="151" t="s">
        <v>27</v>
      </c>
      <c r="P89" s="151" t="s">
        <v>27</v>
      </c>
      <c r="Q89" s="151"/>
      <c r="R89" s="151" t="s">
        <v>27</v>
      </c>
    </row>
    <row r="90" spans="1:18" s="132" customFormat="1" ht="12" hidden="1" customHeight="1">
      <c r="A90" s="43" t="s">
        <v>93</v>
      </c>
      <c r="B90" s="44">
        <v>4110</v>
      </c>
      <c r="C90" s="38">
        <v>630</v>
      </c>
      <c r="D90" s="151" t="s">
        <v>27</v>
      </c>
      <c r="E90" s="151"/>
      <c r="F90" s="151" t="s">
        <v>27</v>
      </c>
      <c r="G90" s="151" t="s">
        <v>27</v>
      </c>
      <c r="H90" s="151" t="s">
        <v>27</v>
      </c>
      <c r="I90" s="151" t="s">
        <v>27</v>
      </c>
      <c r="J90" s="151" t="s">
        <v>27</v>
      </c>
      <c r="K90" s="151" t="s">
        <v>27</v>
      </c>
      <c r="L90" s="151"/>
      <c r="M90" s="151"/>
      <c r="N90" s="151" t="s">
        <v>27</v>
      </c>
      <c r="O90" s="151" t="s">
        <v>27</v>
      </c>
      <c r="P90" s="151" t="s">
        <v>27</v>
      </c>
      <c r="Q90" s="151"/>
      <c r="R90" s="151" t="s">
        <v>27</v>
      </c>
    </row>
    <row r="91" spans="1:18" s="132" customFormat="1" ht="12" hidden="1" customHeight="1">
      <c r="A91" s="49" t="s">
        <v>94</v>
      </c>
      <c r="B91" s="41">
        <v>4111</v>
      </c>
      <c r="C91" s="38">
        <v>640</v>
      </c>
      <c r="D91" s="151" t="s">
        <v>27</v>
      </c>
      <c r="E91" s="151"/>
      <c r="F91" s="151" t="s">
        <v>27</v>
      </c>
      <c r="G91" s="151" t="s">
        <v>27</v>
      </c>
      <c r="H91" s="151" t="s">
        <v>27</v>
      </c>
      <c r="I91" s="151" t="s">
        <v>27</v>
      </c>
      <c r="J91" s="151" t="s">
        <v>27</v>
      </c>
      <c r="K91" s="151" t="s">
        <v>27</v>
      </c>
      <c r="L91" s="151"/>
      <c r="M91" s="151"/>
      <c r="N91" s="151" t="s">
        <v>27</v>
      </c>
      <c r="O91" s="151" t="s">
        <v>27</v>
      </c>
      <c r="P91" s="151" t="s">
        <v>27</v>
      </c>
      <c r="Q91" s="151"/>
      <c r="R91" s="151" t="s">
        <v>27</v>
      </c>
    </row>
    <row r="92" spans="1:18" s="132" customFormat="1" ht="12" hidden="1" customHeight="1">
      <c r="A92" s="49" t="s">
        <v>95</v>
      </c>
      <c r="B92" s="41">
        <v>4112</v>
      </c>
      <c r="C92" s="38">
        <v>650</v>
      </c>
      <c r="D92" s="151" t="s">
        <v>27</v>
      </c>
      <c r="E92" s="151"/>
      <c r="F92" s="151" t="s">
        <v>27</v>
      </c>
      <c r="G92" s="151" t="s">
        <v>27</v>
      </c>
      <c r="H92" s="151" t="s">
        <v>27</v>
      </c>
      <c r="I92" s="151" t="s">
        <v>27</v>
      </c>
      <c r="J92" s="151" t="s">
        <v>27</v>
      </c>
      <c r="K92" s="151" t="s">
        <v>27</v>
      </c>
      <c r="L92" s="151"/>
      <c r="M92" s="151"/>
      <c r="N92" s="151" t="s">
        <v>27</v>
      </c>
      <c r="O92" s="151" t="s">
        <v>27</v>
      </c>
      <c r="P92" s="151" t="s">
        <v>27</v>
      </c>
      <c r="Q92" s="151"/>
      <c r="R92" s="151" t="s">
        <v>27</v>
      </c>
    </row>
    <row r="93" spans="1:18" s="132" customFormat="1" ht="12" hidden="1" customHeight="1">
      <c r="A93" s="83" t="s">
        <v>96</v>
      </c>
      <c r="B93" s="41">
        <v>4113</v>
      </c>
      <c r="C93" s="38">
        <v>660</v>
      </c>
      <c r="D93" s="151" t="s">
        <v>27</v>
      </c>
      <c r="E93" s="151"/>
      <c r="F93" s="151" t="s">
        <v>27</v>
      </c>
      <c r="G93" s="151" t="s">
        <v>27</v>
      </c>
      <c r="H93" s="151" t="s">
        <v>27</v>
      </c>
      <c r="I93" s="151" t="s">
        <v>27</v>
      </c>
      <c r="J93" s="151" t="s">
        <v>27</v>
      </c>
      <c r="K93" s="151" t="s">
        <v>27</v>
      </c>
      <c r="L93" s="151"/>
      <c r="M93" s="151"/>
      <c r="N93" s="151" t="s">
        <v>27</v>
      </c>
      <c r="O93" s="151" t="s">
        <v>27</v>
      </c>
      <c r="P93" s="151" t="s">
        <v>27</v>
      </c>
      <c r="Q93" s="151"/>
      <c r="R93" s="151" t="s">
        <v>27</v>
      </c>
    </row>
    <row r="94" spans="1:18" s="132" customFormat="1" ht="12" hidden="1" customHeight="1">
      <c r="A94" s="43" t="s">
        <v>131</v>
      </c>
      <c r="B94" s="44">
        <v>4120</v>
      </c>
      <c r="C94" s="38">
        <v>670</v>
      </c>
      <c r="D94" s="151" t="s">
        <v>27</v>
      </c>
      <c r="E94" s="151"/>
      <c r="F94" s="151" t="s">
        <v>27</v>
      </c>
      <c r="G94" s="151" t="s">
        <v>27</v>
      </c>
      <c r="H94" s="151" t="s">
        <v>27</v>
      </c>
      <c r="I94" s="151" t="s">
        <v>27</v>
      </c>
      <c r="J94" s="151" t="s">
        <v>27</v>
      </c>
      <c r="K94" s="151" t="s">
        <v>27</v>
      </c>
      <c r="L94" s="151"/>
      <c r="M94" s="151"/>
      <c r="N94" s="151" t="s">
        <v>27</v>
      </c>
      <c r="O94" s="151" t="s">
        <v>27</v>
      </c>
      <c r="P94" s="151" t="s">
        <v>27</v>
      </c>
      <c r="Q94" s="151"/>
      <c r="R94" s="151" t="s">
        <v>27</v>
      </c>
    </row>
    <row r="95" spans="1:18" s="132" customFormat="1" ht="12" hidden="1" customHeight="1">
      <c r="A95" s="58" t="s">
        <v>132</v>
      </c>
      <c r="B95" s="41">
        <v>4121</v>
      </c>
      <c r="C95" s="38">
        <v>680</v>
      </c>
      <c r="D95" s="151" t="s">
        <v>27</v>
      </c>
      <c r="E95" s="151"/>
      <c r="F95" s="151" t="s">
        <v>27</v>
      </c>
      <c r="G95" s="151" t="s">
        <v>27</v>
      </c>
      <c r="H95" s="151" t="s">
        <v>27</v>
      </c>
      <c r="I95" s="151" t="s">
        <v>27</v>
      </c>
      <c r="J95" s="151" t="s">
        <v>27</v>
      </c>
      <c r="K95" s="151" t="s">
        <v>27</v>
      </c>
      <c r="L95" s="151"/>
      <c r="M95" s="151"/>
      <c r="N95" s="151" t="s">
        <v>27</v>
      </c>
      <c r="O95" s="151" t="s">
        <v>27</v>
      </c>
      <c r="P95" s="151" t="s">
        <v>27</v>
      </c>
      <c r="Q95" s="151"/>
      <c r="R95" s="151" t="s">
        <v>27</v>
      </c>
    </row>
    <row r="96" spans="1:18" s="132" customFormat="1" ht="12" hidden="1" customHeight="1">
      <c r="A96" s="58" t="s">
        <v>133</v>
      </c>
      <c r="B96" s="41">
        <v>4122</v>
      </c>
      <c r="C96" s="38">
        <v>690</v>
      </c>
      <c r="D96" s="151" t="s">
        <v>27</v>
      </c>
      <c r="E96" s="151"/>
      <c r="F96" s="151" t="s">
        <v>27</v>
      </c>
      <c r="G96" s="151" t="s">
        <v>27</v>
      </c>
      <c r="H96" s="151" t="s">
        <v>27</v>
      </c>
      <c r="I96" s="151" t="s">
        <v>27</v>
      </c>
      <c r="J96" s="151" t="s">
        <v>27</v>
      </c>
      <c r="K96" s="151" t="s">
        <v>27</v>
      </c>
      <c r="L96" s="151"/>
      <c r="M96" s="151"/>
      <c r="N96" s="151" t="s">
        <v>27</v>
      </c>
      <c r="O96" s="151" t="s">
        <v>27</v>
      </c>
      <c r="P96" s="151" t="s">
        <v>27</v>
      </c>
      <c r="Q96" s="151"/>
      <c r="R96" s="151" t="s">
        <v>27</v>
      </c>
    </row>
    <row r="97" spans="1:18" s="132" customFormat="1" ht="12" hidden="1" customHeight="1">
      <c r="A97" s="49" t="s">
        <v>134</v>
      </c>
      <c r="B97" s="41">
        <v>4123</v>
      </c>
      <c r="C97" s="38">
        <v>700</v>
      </c>
      <c r="D97" s="151" t="s">
        <v>27</v>
      </c>
      <c r="E97" s="151"/>
      <c r="F97" s="151" t="s">
        <v>27</v>
      </c>
      <c r="G97" s="151" t="s">
        <v>27</v>
      </c>
      <c r="H97" s="151" t="s">
        <v>27</v>
      </c>
      <c r="I97" s="151" t="s">
        <v>27</v>
      </c>
      <c r="J97" s="151" t="s">
        <v>27</v>
      </c>
      <c r="K97" s="151" t="s">
        <v>27</v>
      </c>
      <c r="L97" s="151"/>
      <c r="M97" s="151"/>
      <c r="N97" s="151" t="s">
        <v>27</v>
      </c>
      <c r="O97" s="151" t="s">
        <v>27</v>
      </c>
      <c r="P97" s="151" t="s">
        <v>27</v>
      </c>
      <c r="Q97" s="151"/>
      <c r="R97" s="151" t="s">
        <v>27</v>
      </c>
    </row>
    <row r="98" spans="1:18" s="132" customFormat="1" ht="12" hidden="1" customHeight="1">
      <c r="A98" s="89" t="s">
        <v>97</v>
      </c>
      <c r="B98" s="38">
        <v>4200</v>
      </c>
      <c r="C98" s="38">
        <v>710</v>
      </c>
      <c r="D98" s="151" t="s">
        <v>27</v>
      </c>
      <c r="E98" s="151"/>
      <c r="F98" s="151" t="s">
        <v>27</v>
      </c>
      <c r="G98" s="151" t="s">
        <v>27</v>
      </c>
      <c r="H98" s="151" t="s">
        <v>27</v>
      </c>
      <c r="I98" s="151" t="s">
        <v>27</v>
      </c>
      <c r="J98" s="151" t="s">
        <v>27</v>
      </c>
      <c r="K98" s="151" t="s">
        <v>27</v>
      </c>
      <c r="L98" s="151"/>
      <c r="M98" s="151"/>
      <c r="N98" s="151" t="s">
        <v>27</v>
      </c>
      <c r="O98" s="151" t="s">
        <v>27</v>
      </c>
      <c r="P98" s="151" t="s">
        <v>27</v>
      </c>
      <c r="Q98" s="151"/>
      <c r="R98" s="151" t="s">
        <v>27</v>
      </c>
    </row>
    <row r="99" spans="1:18" ht="12" hidden="1" customHeight="1">
      <c r="A99" s="43" t="s">
        <v>98</v>
      </c>
      <c r="B99" s="44">
        <v>4210</v>
      </c>
      <c r="C99" s="38">
        <v>720</v>
      </c>
      <c r="D99" s="152" t="s">
        <v>27</v>
      </c>
      <c r="E99" s="152"/>
      <c r="F99" s="152" t="s">
        <v>27</v>
      </c>
      <c r="G99" s="151" t="s">
        <v>27</v>
      </c>
      <c r="H99" s="151" t="s">
        <v>27</v>
      </c>
      <c r="I99" s="151" t="s">
        <v>27</v>
      </c>
      <c r="J99" s="151" t="s">
        <v>27</v>
      </c>
      <c r="K99" s="151" t="s">
        <v>27</v>
      </c>
      <c r="L99" s="151"/>
      <c r="M99" s="151"/>
      <c r="N99" s="151" t="s">
        <v>27</v>
      </c>
      <c r="O99" s="151" t="s">
        <v>27</v>
      </c>
      <c r="P99" s="151" t="s">
        <v>27</v>
      </c>
      <c r="Q99" s="151"/>
      <c r="R99" s="151" t="s">
        <v>27</v>
      </c>
    </row>
    <row r="100" spans="1:18" ht="12" hidden="1" customHeight="1">
      <c r="A100" s="43" t="s">
        <v>135</v>
      </c>
      <c r="B100" s="44">
        <v>4220</v>
      </c>
      <c r="C100" s="38">
        <v>730</v>
      </c>
      <c r="D100" s="151" t="s">
        <v>27</v>
      </c>
      <c r="E100" s="151"/>
      <c r="F100" s="151" t="s">
        <v>27</v>
      </c>
      <c r="G100" s="153" t="s">
        <v>27</v>
      </c>
      <c r="H100" s="151" t="s">
        <v>27</v>
      </c>
      <c r="I100" s="151" t="s">
        <v>27</v>
      </c>
      <c r="J100" s="151" t="s">
        <v>27</v>
      </c>
      <c r="K100" s="151" t="s">
        <v>27</v>
      </c>
      <c r="L100" s="151"/>
      <c r="M100" s="151"/>
      <c r="N100" s="151" t="s">
        <v>27</v>
      </c>
      <c r="O100" s="151" t="s">
        <v>27</v>
      </c>
      <c r="P100" s="151" t="s">
        <v>27</v>
      </c>
      <c r="Q100" s="151"/>
      <c r="R100" s="151" t="s">
        <v>27</v>
      </c>
    </row>
    <row r="101" spans="1:18" ht="3" customHeight="1">
      <c r="A101" s="154"/>
      <c r="B101" s="155"/>
      <c r="C101" s="156"/>
      <c r="D101" s="157"/>
      <c r="E101" s="157"/>
      <c r="F101" s="157"/>
      <c r="K101" s="158"/>
      <c r="L101" s="158"/>
      <c r="M101" s="158"/>
      <c r="N101" s="158"/>
      <c r="O101" s="158"/>
      <c r="P101" s="158"/>
      <c r="Q101" s="158"/>
      <c r="R101" s="158"/>
    </row>
    <row r="102" spans="1:18">
      <c r="A102" s="159" t="str">
        <f>[1]ЗАПОЛНИТЬ!F30</f>
        <v xml:space="preserve">Керівник </v>
      </c>
      <c r="C102" s="102"/>
      <c r="D102" s="158"/>
      <c r="E102" s="158"/>
      <c r="F102" s="158"/>
      <c r="G102" s="158"/>
      <c r="H102" s="160" t="str">
        <f>[1]ЗАПОЛНИТЬ!F26</f>
        <v>С.М.Дорошенко</v>
      </c>
      <c r="I102" s="160"/>
      <c r="J102" s="160"/>
    </row>
    <row r="103" spans="1:18" ht="12" customHeight="1">
      <c r="A103" s="159"/>
      <c r="C103" s="102"/>
      <c r="D103" s="161" t="s">
        <v>103</v>
      </c>
      <c r="E103" s="161"/>
      <c r="F103" s="161"/>
      <c r="H103" s="106" t="s">
        <v>104</v>
      </c>
      <c r="I103" s="106"/>
      <c r="J103" s="106"/>
    </row>
    <row r="104" spans="1:18">
      <c r="A104" s="159" t="str">
        <f>[1]ЗАПОЛНИТЬ!F31</f>
        <v>Головний бухгалтер</v>
      </c>
      <c r="C104" s="1"/>
      <c r="D104" s="162"/>
      <c r="E104" s="162"/>
      <c r="F104" s="162"/>
      <c r="H104" s="104" t="str">
        <f>[1]ЗАПОЛНИТЬ!F28</f>
        <v>Л.М.Альохіна</v>
      </c>
      <c r="I104" s="104"/>
      <c r="J104" s="104"/>
    </row>
    <row r="105" spans="1:18">
      <c r="A105" s="108" t="str">
        <f>[1]ЗАПОЛНИТЬ!C19</f>
        <v>"10"січня 2019 року</v>
      </c>
      <c r="C105" s="1"/>
      <c r="D105" s="161" t="s">
        <v>103</v>
      </c>
      <c r="E105" s="161"/>
      <c r="F105" s="161"/>
      <c r="H105" s="106" t="s">
        <v>104</v>
      </c>
      <c r="I105" s="106"/>
      <c r="J105" s="106"/>
    </row>
    <row r="106" spans="1:18">
      <c r="A106" s="8"/>
    </row>
  </sheetData>
  <sheetProtection sheet="1" formatColumns="0" formatRows="0"/>
  <mergeCells count="52">
    <mergeCell ref="H104:J104"/>
    <mergeCell ref="H105:J105"/>
    <mergeCell ref="L20:L21"/>
    <mergeCell ref="M20:N20"/>
    <mergeCell ref="Q20:Q21"/>
    <mergeCell ref="R20:R21"/>
    <mergeCell ref="H102:J102"/>
    <mergeCell ref="H103:J103"/>
    <mergeCell ref="H18:H21"/>
    <mergeCell ref="I18:I21"/>
    <mergeCell ref="J18:J21"/>
    <mergeCell ref="K18:N18"/>
    <mergeCell ref="O18:P18"/>
    <mergeCell ref="Q18:R19"/>
    <mergeCell ref="K19:K21"/>
    <mergeCell ref="L19:N19"/>
    <mergeCell ref="O19:O21"/>
    <mergeCell ref="P19:P21"/>
    <mergeCell ref="A18:A21"/>
    <mergeCell ref="B18:B21"/>
    <mergeCell ref="C18:C21"/>
    <mergeCell ref="D18:D21"/>
    <mergeCell ref="E18:F18"/>
    <mergeCell ref="G18:G21"/>
    <mergeCell ref="E19:E21"/>
    <mergeCell ref="F19:F21"/>
    <mergeCell ref="A14:D14"/>
    <mergeCell ref="E14:F14"/>
    <mergeCell ref="G14:R14"/>
    <mergeCell ref="A15:D15"/>
    <mergeCell ref="E15:F15"/>
    <mergeCell ref="G15:R15"/>
    <mergeCell ref="A12:D12"/>
    <mergeCell ref="E12:F12"/>
    <mergeCell ref="G12:O12"/>
    <mergeCell ref="A13:D13"/>
    <mergeCell ref="E13:F13"/>
    <mergeCell ref="G13:R13"/>
    <mergeCell ref="B10:L10"/>
    <mergeCell ref="M10:N10"/>
    <mergeCell ref="Q10:R10"/>
    <mergeCell ref="B11:L11"/>
    <mergeCell ref="M11:N11"/>
    <mergeCell ref="Q11:R11"/>
    <mergeCell ref="J1:R2"/>
    <mergeCell ref="A3:R3"/>
    <mergeCell ref="A4:J4"/>
    <mergeCell ref="A6:R6"/>
    <mergeCell ref="Q8:R8"/>
    <mergeCell ref="B9:L9"/>
    <mergeCell ref="M9:N9"/>
    <mergeCell ref="Q9:R9"/>
  </mergeCells>
  <pageMargins left="0.19685039370078741" right="0.19685039370078741" top="0.59055118110236227" bottom="0.19685039370078741" header="0.59055118110236227" footer="0.19685039370078741"/>
  <pageSetup paperSize="9" scale="86" fitToHeight="2" orientation="landscape" r:id="rId1"/>
</worksheet>
</file>

<file path=xl/worksheets/sheet3.xml><?xml version="1.0" encoding="utf-8"?>
<worksheet xmlns="http://schemas.openxmlformats.org/spreadsheetml/2006/main" xmlns:r="http://schemas.openxmlformats.org/officeDocument/2006/relationships">
  <sheetPr codeName="Аркуш80">
    <pageSetUpPr fitToPage="1"/>
  </sheetPr>
  <dimension ref="A1:P103"/>
  <sheetViews>
    <sheetView topLeftCell="A2" zoomScale="120" zoomScaleNormal="120" workbookViewId="0">
      <selection activeCell="D63" sqref="D63"/>
    </sheetView>
  </sheetViews>
  <sheetFormatPr defaultRowHeight="15"/>
  <cols>
    <col min="1" max="1" width="58.7109375" customWidth="1"/>
    <col min="2" max="2" width="5" customWidth="1"/>
    <col min="3" max="3" width="4" customWidth="1"/>
    <col min="4" max="5" width="10.85546875" customWidth="1"/>
    <col min="6" max="6" width="8.28515625" customWidth="1"/>
    <col min="7" max="7" width="7" customWidth="1"/>
    <col min="8" max="8" width="6" customWidth="1"/>
    <col min="9" max="9" width="11.85546875" customWidth="1"/>
    <col min="10" max="10" width="11.7109375" customWidth="1"/>
    <col min="11" max="11" width="9.7109375" customWidth="1"/>
    <col min="12" max="12" width="12" hidden="1" customWidth="1"/>
    <col min="13" max="13" width="9.85546875" customWidth="1"/>
    <col min="14" max="14" width="7.140625" customWidth="1"/>
  </cols>
  <sheetData>
    <row r="1" spans="1:16" s="1" customFormat="1" ht="15" customHeight="1">
      <c r="I1" s="2" t="s">
        <v>136</v>
      </c>
      <c r="J1" s="2"/>
      <c r="K1" s="2"/>
      <c r="L1" s="2"/>
      <c r="M1" s="2"/>
      <c r="N1" s="2"/>
    </row>
    <row r="2" spans="1:16" s="1" customFormat="1" ht="27.75" customHeight="1">
      <c r="H2" s="3"/>
      <c r="I2" s="2"/>
      <c r="J2" s="2"/>
      <c r="K2" s="2"/>
      <c r="L2" s="2"/>
      <c r="M2" s="2"/>
      <c r="N2" s="2"/>
    </row>
    <row r="3" spans="1:16" s="1" customFormat="1" ht="3" hidden="1" customHeight="1">
      <c r="H3" s="3"/>
      <c r="I3" s="2"/>
      <c r="J3" s="2"/>
      <c r="K3" s="2"/>
      <c r="L3" s="2"/>
      <c r="M3" s="2"/>
      <c r="N3" s="2"/>
    </row>
    <row r="4" spans="1:16" s="1" customFormat="1">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113"/>
      <c r="M5" s="113"/>
      <c r="N5" s="5"/>
      <c r="O5" s="5"/>
      <c r="P5" s="5"/>
    </row>
    <row r="6" spans="1:16" s="1" customFormat="1" ht="13.5" customHeight="1">
      <c r="A6" s="4" t="str">
        <f>CONCATENATE("за ",[1]ЗАПОЛНИТЬ!$B$17," ",[1]ЗАПОЛНИТЬ!$C$17)</f>
        <v>за  2018 р.</v>
      </c>
      <c r="B6" s="4"/>
      <c r="C6" s="4"/>
      <c r="D6" s="4"/>
      <c r="E6" s="4"/>
      <c r="F6" s="4"/>
      <c r="G6" s="4"/>
      <c r="H6" s="4"/>
      <c r="I6" s="4"/>
      <c r="J6" s="4"/>
      <c r="K6" s="4"/>
      <c r="L6" s="4"/>
      <c r="M6" s="4"/>
    </row>
    <row r="7" spans="1:16" s="8" customFormat="1" ht="11.25" hidden="1"/>
    <row r="8" spans="1:16" s="8" customFormat="1" ht="9.75" customHeight="1">
      <c r="M8" s="114" t="s">
        <v>2</v>
      </c>
      <c r="N8" s="114"/>
    </row>
    <row r="9" spans="1:16" s="8" customFormat="1" ht="22.5" customHeight="1">
      <c r="A9" s="11"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16"/>
      <c r="K9" s="13" t="str">
        <f>[1]ЗАПОЛНИТЬ!A13</f>
        <v>за ЄДРПОУ</v>
      </c>
      <c r="M9" s="119" t="str">
        <f>[1]ЗАПОЛНИТЬ!B13</f>
        <v>04058516</v>
      </c>
      <c r="N9" s="119"/>
    </row>
    <row r="10" spans="1:16"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18"/>
      <c r="I10" s="18"/>
      <c r="J10" s="18"/>
      <c r="K10" s="13" t="str">
        <f>[1]ЗАПОЛНИТЬ!A14</f>
        <v>за КОАТУУ</v>
      </c>
      <c r="M10" s="119">
        <f>[1]ЗАПОЛНИТЬ!B14</f>
        <v>6310136300</v>
      </c>
      <c r="N10" s="119"/>
    </row>
    <row r="11" spans="1:16" s="8" customFormat="1" ht="11.25" customHeight="1">
      <c r="A11" s="17" t="str">
        <f>[1]Ф.4.2.КФК15!A11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3" t="str">
        <f>[1]ЗАПОЛНИТЬ!A15</f>
        <v>за КОПФГ</v>
      </c>
      <c r="M11" s="121">
        <f>[1]ЗАПОЛНИТЬ!B15</f>
        <v>420</v>
      </c>
      <c r="N11" s="121"/>
    </row>
    <row r="12" spans="1:16" s="8" customFormat="1" ht="11.25" customHeight="1">
      <c r="A12" s="163" t="s">
        <v>9</v>
      </c>
      <c r="B12" s="163"/>
      <c r="C12" s="15"/>
      <c r="D12" s="164" t="str">
        <f>[1]ЗАПОЛНИТЬ!H9</f>
        <v>-</v>
      </c>
      <c r="E12" s="165" t="str">
        <f>IF(D12&gt;0,VLOOKUP(D12,'[1]ДовидникКВК(ГОС)'!A:B,2,FALSE),"")</f>
        <v>-</v>
      </c>
      <c r="F12" s="165"/>
      <c r="G12" s="165"/>
      <c r="H12" s="165"/>
      <c r="I12" s="165"/>
      <c r="J12" s="165"/>
      <c r="K12" s="166"/>
      <c r="L12" s="125"/>
      <c r="M12" s="125"/>
      <c r="N12" s="16"/>
    </row>
    <row r="13" spans="1:16" s="8" customFormat="1" ht="11.25">
      <c r="A13" s="22" t="s">
        <v>10</v>
      </c>
      <c r="B13" s="22"/>
      <c r="C13" s="15"/>
      <c r="D13" s="167"/>
      <c r="E13" s="29" t="str">
        <f>IF(D13&gt;0,VLOOKUP(D13,[1]ДовидникКПК!B:C,2,FALSE),"")</f>
        <v/>
      </c>
      <c r="F13" s="29"/>
      <c r="G13" s="29"/>
      <c r="H13" s="29"/>
      <c r="I13" s="29"/>
      <c r="J13" s="29"/>
      <c r="K13" s="29"/>
      <c r="L13" s="29"/>
      <c r="M13" s="29"/>
      <c r="N13" s="16"/>
    </row>
    <row r="14" spans="1:16" s="8" customFormat="1" ht="12" customHeight="1">
      <c r="A14" s="22" t="s">
        <v>11</v>
      </c>
      <c r="B14" s="22"/>
      <c r="C14" s="15"/>
      <c r="D14" s="28" t="str">
        <f>[1]ЗАПОЛНИТЬ!H10</f>
        <v>15</v>
      </c>
      <c r="E14" s="31" t="str">
        <f>[1]ЗАПОЛНИТЬ!I10</f>
        <v>Департамент будівництва та шляхового господарства Харківської міської ради</v>
      </c>
      <c r="F14" s="31"/>
      <c r="G14" s="31"/>
      <c r="H14" s="31"/>
      <c r="I14" s="31"/>
      <c r="J14" s="31"/>
      <c r="K14" s="31"/>
      <c r="L14" s="31"/>
      <c r="M14" s="31"/>
      <c r="N14" s="16"/>
    </row>
    <row r="15" spans="1:16" s="8" customFormat="1" ht="43.5" customHeight="1">
      <c r="A15" s="22" t="s">
        <v>12</v>
      </c>
      <c r="B15" s="22"/>
      <c r="C15" s="15"/>
      <c r="D15" s="30" t="s">
        <v>137</v>
      </c>
      <c r="E15" s="31" t="str">
        <f>VLOOKUP(RIGHT(D15,4),[1]КПКВМБ!A:B,2,FALSE)</f>
        <v>Будівництво об'єктів житлово-комунального господарства</v>
      </c>
      <c r="F15" s="31"/>
      <c r="G15" s="31"/>
      <c r="H15" s="31"/>
      <c r="I15" s="31"/>
      <c r="J15" s="31"/>
      <c r="K15" s="31"/>
      <c r="L15" s="31"/>
      <c r="M15" s="31"/>
      <c r="N15" s="16"/>
    </row>
    <row r="16" spans="1:16" s="8" customFormat="1" ht="11.25">
      <c r="A16" s="32" t="s">
        <v>138</v>
      </c>
    </row>
    <row r="17" spans="1:14" s="8" customFormat="1" ht="11.25">
      <c r="A17" s="32" t="s">
        <v>15</v>
      </c>
    </row>
    <row r="18" spans="1:14" s="8" customFormat="1" ht="20.25" customHeight="1">
      <c r="A18" s="34" t="s">
        <v>16</v>
      </c>
      <c r="B18" s="129" t="s">
        <v>17</v>
      </c>
      <c r="C18" s="129" t="s">
        <v>18</v>
      </c>
      <c r="D18" s="129" t="s">
        <v>139</v>
      </c>
      <c r="E18" s="129" t="s">
        <v>20</v>
      </c>
      <c r="F18" s="129" t="s">
        <v>21</v>
      </c>
      <c r="G18" s="129"/>
      <c r="H18" s="129" t="s">
        <v>140</v>
      </c>
      <c r="I18" s="129" t="s">
        <v>22</v>
      </c>
      <c r="J18" s="129" t="s">
        <v>23</v>
      </c>
      <c r="K18" s="129"/>
      <c r="L18" s="129" t="s">
        <v>24</v>
      </c>
      <c r="M18" s="129" t="s">
        <v>25</v>
      </c>
      <c r="N18" s="129"/>
    </row>
    <row r="19" spans="1:14" s="8" customFormat="1" ht="11.25">
      <c r="A19" s="34"/>
      <c r="B19" s="129"/>
      <c r="C19" s="129"/>
      <c r="D19" s="129"/>
      <c r="E19" s="129"/>
      <c r="F19" s="129" t="s">
        <v>112</v>
      </c>
      <c r="G19" s="130" t="s">
        <v>113</v>
      </c>
      <c r="H19" s="129"/>
      <c r="I19" s="129"/>
      <c r="J19" s="129" t="s">
        <v>112</v>
      </c>
      <c r="K19" s="130" t="s">
        <v>119</v>
      </c>
      <c r="L19" s="129"/>
      <c r="M19" s="129" t="s">
        <v>112</v>
      </c>
      <c r="N19" s="168" t="s">
        <v>113</v>
      </c>
    </row>
    <row r="20" spans="1:14" s="8" customFormat="1" ht="26.25" customHeight="1">
      <c r="A20" s="34"/>
      <c r="B20" s="129"/>
      <c r="C20" s="129"/>
      <c r="D20" s="129"/>
      <c r="E20" s="129"/>
      <c r="F20" s="129"/>
      <c r="G20" s="130"/>
      <c r="H20" s="129"/>
      <c r="I20" s="129"/>
      <c r="J20" s="129"/>
      <c r="K20" s="130"/>
      <c r="L20" s="129"/>
      <c r="M20" s="129"/>
      <c r="N20" s="168"/>
    </row>
    <row r="21" spans="1:14" s="8" customFormat="1" ht="11.25">
      <c r="A21" s="169">
        <v>1</v>
      </c>
      <c r="B21" s="169">
        <v>2</v>
      </c>
      <c r="C21" s="169">
        <v>3</v>
      </c>
      <c r="D21" s="169">
        <v>4</v>
      </c>
      <c r="E21" s="169">
        <v>5</v>
      </c>
      <c r="F21" s="169">
        <v>6</v>
      </c>
      <c r="G21" s="169">
        <v>7</v>
      </c>
      <c r="H21" s="169">
        <v>8</v>
      </c>
      <c r="I21" s="169">
        <v>9</v>
      </c>
      <c r="J21" s="169">
        <v>10</v>
      </c>
      <c r="K21" s="169">
        <v>11</v>
      </c>
      <c r="L21" s="169">
        <v>12</v>
      </c>
      <c r="M21" s="169">
        <v>13</v>
      </c>
      <c r="N21" s="169">
        <v>14</v>
      </c>
    </row>
    <row r="22" spans="1:14" s="8" customFormat="1" ht="11.25">
      <c r="A22" s="38" t="s">
        <v>26</v>
      </c>
      <c r="B22" s="38" t="s">
        <v>27</v>
      </c>
      <c r="C22" s="39" t="s">
        <v>28</v>
      </c>
      <c r="D22" s="40">
        <f>D24+D59+D79+D84</f>
        <v>41561773</v>
      </c>
      <c r="E22" s="40">
        <f>E26+E29+E32+E33+E37+E45+E46+E86+E54</f>
        <v>41561773</v>
      </c>
      <c r="F22" s="40">
        <f t="shared" ref="F22:L22" si="0">F24+F59+F79+F84</f>
        <v>0</v>
      </c>
      <c r="G22" s="40">
        <f t="shared" si="0"/>
        <v>0</v>
      </c>
      <c r="H22" s="40">
        <f t="shared" si="0"/>
        <v>0</v>
      </c>
      <c r="I22" s="40">
        <f t="shared" si="0"/>
        <v>41561759.390000001</v>
      </c>
      <c r="J22" s="40">
        <f t="shared" si="0"/>
        <v>41561759.390000001</v>
      </c>
      <c r="K22" s="40">
        <f t="shared" si="0"/>
        <v>0</v>
      </c>
      <c r="L22" s="40">
        <f t="shared" si="0"/>
        <v>0</v>
      </c>
      <c r="M22" s="40">
        <f>F22-H22+I22-J22</f>
        <v>0</v>
      </c>
      <c r="N22" s="40">
        <f>N24+N59+N79+N84</f>
        <v>0</v>
      </c>
    </row>
    <row r="23" spans="1:14" s="8" customFormat="1" ht="11.25">
      <c r="A23" s="41" t="s">
        <v>127</v>
      </c>
      <c r="B23" s="38"/>
      <c r="C23" s="39"/>
      <c r="D23" s="40"/>
      <c r="E23" s="40"/>
      <c r="F23" s="40"/>
      <c r="G23" s="40"/>
      <c r="H23" s="40"/>
      <c r="I23" s="40"/>
      <c r="J23" s="40"/>
      <c r="K23" s="40"/>
      <c r="L23" s="40"/>
      <c r="M23" s="40"/>
      <c r="N23" s="40"/>
    </row>
    <row r="24" spans="1:14" s="8" customFormat="1" ht="11.25">
      <c r="A24" s="41" t="s">
        <v>128</v>
      </c>
      <c r="B24" s="38">
        <v>2000</v>
      </c>
      <c r="C24" s="39" t="s">
        <v>30</v>
      </c>
      <c r="D24" s="40">
        <f t="shared" ref="D24:J24" si="1">D25+D30+D47+D50+D54+D58</f>
        <v>0</v>
      </c>
      <c r="E24" s="40">
        <v>0</v>
      </c>
      <c r="F24" s="40">
        <f>F25+F30+F47+F50+F54+F58</f>
        <v>0</v>
      </c>
      <c r="G24" s="40">
        <f>G25+G30+G47+G50+G54+G58</f>
        <v>0</v>
      </c>
      <c r="H24" s="40">
        <f t="shared" si="1"/>
        <v>0</v>
      </c>
      <c r="I24" s="40">
        <f t="shared" si="1"/>
        <v>0</v>
      </c>
      <c r="J24" s="40">
        <f t="shared" si="1"/>
        <v>0</v>
      </c>
      <c r="K24" s="40">
        <f>K25+K30+K47+K50+K54+K58</f>
        <v>0</v>
      </c>
      <c r="L24" s="40">
        <f>L25+L30+L47+L50+L54+L58</f>
        <v>0</v>
      </c>
      <c r="M24" s="40">
        <f>F24-H24+I24-J24</f>
        <v>0</v>
      </c>
      <c r="N24" s="40">
        <f>N25+N30+N47+N50+N54+N58</f>
        <v>0</v>
      </c>
    </row>
    <row r="25" spans="1:14" s="8" customFormat="1" ht="11.25">
      <c r="A25" s="42" t="s">
        <v>31</v>
      </c>
      <c r="B25" s="38">
        <v>2100</v>
      </c>
      <c r="C25" s="39" t="s">
        <v>32</v>
      </c>
      <c r="D25" s="40">
        <f>D26+D29</f>
        <v>0</v>
      </c>
      <c r="E25" s="40">
        <v>0</v>
      </c>
      <c r="F25" s="40">
        <f t="shared" ref="F25:L25" si="2">F26+F29</f>
        <v>0</v>
      </c>
      <c r="G25" s="40">
        <f t="shared" si="2"/>
        <v>0</v>
      </c>
      <c r="H25" s="40">
        <f t="shared" si="2"/>
        <v>0</v>
      </c>
      <c r="I25" s="40">
        <f t="shared" si="2"/>
        <v>0</v>
      </c>
      <c r="J25" s="40">
        <f t="shared" si="2"/>
        <v>0</v>
      </c>
      <c r="K25" s="40">
        <f t="shared" si="2"/>
        <v>0</v>
      </c>
      <c r="L25" s="40">
        <f t="shared" si="2"/>
        <v>0</v>
      </c>
      <c r="M25" s="40">
        <f t="shared" ref="M25:M85" si="3">F25-H25+I25-J25</f>
        <v>0</v>
      </c>
      <c r="N25" s="40">
        <f>N26+N29</f>
        <v>0</v>
      </c>
    </row>
    <row r="26" spans="1:14" s="8" customFormat="1" ht="11.25">
      <c r="A26" s="43" t="s">
        <v>33</v>
      </c>
      <c r="B26" s="44">
        <v>2110</v>
      </c>
      <c r="C26" s="45" t="s">
        <v>34</v>
      </c>
      <c r="D26" s="46">
        <f t="shared" ref="D26:L26" si="4">SUM(D27:D28)</f>
        <v>0</v>
      </c>
      <c r="E26" s="47">
        <v>0</v>
      </c>
      <c r="F26" s="46">
        <f>SUM(F27:F28)</f>
        <v>0</v>
      </c>
      <c r="G26" s="46">
        <f>SUM(G27:G28)</f>
        <v>0</v>
      </c>
      <c r="H26" s="46">
        <f t="shared" si="4"/>
        <v>0</v>
      </c>
      <c r="I26" s="46">
        <f t="shared" si="4"/>
        <v>0</v>
      </c>
      <c r="J26" s="46">
        <f t="shared" si="4"/>
        <v>0</v>
      </c>
      <c r="K26" s="46">
        <f>SUM(K27:K28)</f>
        <v>0</v>
      </c>
      <c r="L26" s="46">
        <f t="shared" si="4"/>
        <v>0</v>
      </c>
      <c r="M26" s="40">
        <f t="shared" si="3"/>
        <v>0</v>
      </c>
      <c r="N26" s="46">
        <f>SUM(N27:N28)</f>
        <v>0</v>
      </c>
    </row>
    <row r="27" spans="1:14" s="8" customFormat="1" ht="11.25">
      <c r="A27" s="49" t="s">
        <v>35</v>
      </c>
      <c r="B27" s="41">
        <v>2111</v>
      </c>
      <c r="C27" s="50" t="s">
        <v>36</v>
      </c>
      <c r="D27" s="51">
        <v>0</v>
      </c>
      <c r="E27" s="52">
        <v>0</v>
      </c>
      <c r="F27" s="51">
        <v>0</v>
      </c>
      <c r="G27" s="51">
        <v>0</v>
      </c>
      <c r="H27" s="51">
        <v>0</v>
      </c>
      <c r="I27" s="51">
        <v>0</v>
      </c>
      <c r="J27" s="51">
        <v>0</v>
      </c>
      <c r="K27" s="51">
        <v>0</v>
      </c>
      <c r="L27" s="51">
        <v>0</v>
      </c>
      <c r="M27" s="40">
        <f t="shared" si="3"/>
        <v>0</v>
      </c>
      <c r="N27" s="51">
        <v>0</v>
      </c>
    </row>
    <row r="28" spans="1:14" s="8" customFormat="1" ht="11.25">
      <c r="A28" s="49" t="s">
        <v>37</v>
      </c>
      <c r="B28" s="41">
        <v>2112</v>
      </c>
      <c r="C28" s="50" t="s">
        <v>38</v>
      </c>
      <c r="D28" s="51">
        <v>0</v>
      </c>
      <c r="E28" s="52">
        <v>0</v>
      </c>
      <c r="F28" s="51">
        <v>0</v>
      </c>
      <c r="G28" s="51">
        <v>0</v>
      </c>
      <c r="H28" s="51">
        <v>0</v>
      </c>
      <c r="I28" s="51">
        <v>0</v>
      </c>
      <c r="J28" s="51">
        <v>0</v>
      </c>
      <c r="K28" s="51">
        <v>0</v>
      </c>
      <c r="L28" s="51">
        <v>0</v>
      </c>
      <c r="M28" s="40">
        <f t="shared" si="3"/>
        <v>0</v>
      </c>
      <c r="N28" s="51">
        <v>0</v>
      </c>
    </row>
    <row r="29" spans="1:14" s="8" customFormat="1" ht="11.25" customHeight="1">
      <c r="A29" s="54" t="s">
        <v>39</v>
      </c>
      <c r="B29" s="44">
        <v>2120</v>
      </c>
      <c r="C29" s="45" t="s">
        <v>40</v>
      </c>
      <c r="D29" s="47">
        <v>0</v>
      </c>
      <c r="E29" s="47">
        <v>0</v>
      </c>
      <c r="F29" s="47">
        <v>0</v>
      </c>
      <c r="G29" s="47">
        <v>0</v>
      </c>
      <c r="H29" s="47">
        <v>0</v>
      </c>
      <c r="I29" s="47">
        <v>0</v>
      </c>
      <c r="J29" s="47">
        <v>0</v>
      </c>
      <c r="K29" s="47">
        <v>0</v>
      </c>
      <c r="L29" s="47">
        <v>0</v>
      </c>
      <c r="M29" s="40">
        <f t="shared" si="3"/>
        <v>0</v>
      </c>
      <c r="N29" s="47">
        <v>0</v>
      </c>
    </row>
    <row r="30" spans="1:14" s="8" customFormat="1" ht="11.25">
      <c r="A30" s="55" t="s">
        <v>41</v>
      </c>
      <c r="B30" s="38">
        <v>2200</v>
      </c>
      <c r="C30" s="39" t="s">
        <v>42</v>
      </c>
      <c r="D30" s="56">
        <f>SUM(D31:D37)+D44</f>
        <v>0</v>
      </c>
      <c r="E30" s="56">
        <v>0</v>
      </c>
      <c r="F30" s="56">
        <f t="shared" ref="F30:L30" si="5">SUM(F31:F37)+F44</f>
        <v>0</v>
      </c>
      <c r="G30" s="56">
        <f t="shared" si="5"/>
        <v>0</v>
      </c>
      <c r="H30" s="56">
        <f t="shared" si="5"/>
        <v>0</v>
      </c>
      <c r="I30" s="56">
        <f t="shared" si="5"/>
        <v>0</v>
      </c>
      <c r="J30" s="56">
        <f t="shared" si="5"/>
        <v>0</v>
      </c>
      <c r="K30" s="56">
        <f t="shared" si="5"/>
        <v>0</v>
      </c>
      <c r="L30" s="56">
        <f t="shared" si="5"/>
        <v>0</v>
      </c>
      <c r="M30" s="40">
        <f t="shared" si="3"/>
        <v>0</v>
      </c>
      <c r="N30" s="56">
        <f>SUM(N31:N37)+N44</f>
        <v>0</v>
      </c>
    </row>
    <row r="31" spans="1:14" s="8" customFormat="1" ht="11.25">
      <c r="A31" s="43" t="s">
        <v>43</v>
      </c>
      <c r="B31" s="44">
        <v>2210</v>
      </c>
      <c r="C31" s="45" t="s">
        <v>44</v>
      </c>
      <c r="D31" s="47">
        <v>0</v>
      </c>
      <c r="E31" s="46">
        <v>0</v>
      </c>
      <c r="F31" s="47">
        <v>0</v>
      </c>
      <c r="G31" s="47">
        <v>0</v>
      </c>
      <c r="H31" s="47">
        <v>0</v>
      </c>
      <c r="I31" s="47">
        <v>0</v>
      </c>
      <c r="J31" s="47">
        <v>0</v>
      </c>
      <c r="K31" s="47">
        <v>0</v>
      </c>
      <c r="L31" s="47">
        <v>0</v>
      </c>
      <c r="M31" s="40">
        <f t="shared" si="3"/>
        <v>0</v>
      </c>
      <c r="N31" s="47">
        <v>0</v>
      </c>
    </row>
    <row r="32" spans="1:14" s="8" customFormat="1" ht="11.25">
      <c r="A32" s="43" t="s">
        <v>45</v>
      </c>
      <c r="B32" s="44">
        <v>2220</v>
      </c>
      <c r="C32" s="44">
        <v>100</v>
      </c>
      <c r="D32" s="47">
        <v>0</v>
      </c>
      <c r="E32" s="47">
        <v>0</v>
      </c>
      <c r="F32" s="47">
        <v>0</v>
      </c>
      <c r="G32" s="47">
        <v>0</v>
      </c>
      <c r="H32" s="47">
        <v>0</v>
      </c>
      <c r="I32" s="47">
        <v>0</v>
      </c>
      <c r="J32" s="47">
        <v>0</v>
      </c>
      <c r="K32" s="47">
        <v>0</v>
      </c>
      <c r="L32" s="47">
        <v>0</v>
      </c>
      <c r="M32" s="40">
        <f t="shared" si="3"/>
        <v>0</v>
      </c>
      <c r="N32" s="47">
        <v>0</v>
      </c>
    </row>
    <row r="33" spans="1:14" s="8" customFormat="1" ht="11.25">
      <c r="A33" s="43" t="s">
        <v>46</v>
      </c>
      <c r="B33" s="44">
        <v>2230</v>
      </c>
      <c r="C33" s="44">
        <v>110</v>
      </c>
      <c r="D33" s="47">
        <v>0</v>
      </c>
      <c r="E33" s="47">
        <v>0</v>
      </c>
      <c r="F33" s="47">
        <v>0</v>
      </c>
      <c r="G33" s="47">
        <v>0</v>
      </c>
      <c r="H33" s="47">
        <v>0</v>
      </c>
      <c r="I33" s="47">
        <v>0</v>
      </c>
      <c r="J33" s="47">
        <v>0</v>
      </c>
      <c r="K33" s="47">
        <v>0</v>
      </c>
      <c r="L33" s="47">
        <v>0</v>
      </c>
      <c r="M33" s="40">
        <f t="shared" si="3"/>
        <v>0</v>
      </c>
      <c r="N33" s="47">
        <v>0</v>
      </c>
    </row>
    <row r="34" spans="1:14" s="8" customFormat="1" ht="11.25">
      <c r="A34" s="43" t="s">
        <v>47</v>
      </c>
      <c r="B34" s="44">
        <v>2240</v>
      </c>
      <c r="C34" s="44">
        <v>120</v>
      </c>
      <c r="D34" s="47">
        <v>0</v>
      </c>
      <c r="E34" s="46">
        <v>0</v>
      </c>
      <c r="F34" s="47">
        <v>0</v>
      </c>
      <c r="G34" s="47">
        <v>0</v>
      </c>
      <c r="H34" s="47">
        <v>0</v>
      </c>
      <c r="I34" s="47">
        <v>0</v>
      </c>
      <c r="J34" s="47">
        <v>0</v>
      </c>
      <c r="K34" s="47">
        <v>0</v>
      </c>
      <c r="L34" s="47">
        <v>0</v>
      </c>
      <c r="M34" s="40">
        <f t="shared" si="3"/>
        <v>0</v>
      </c>
      <c r="N34" s="47">
        <v>0</v>
      </c>
    </row>
    <row r="35" spans="1:14" s="8" customFormat="1" ht="11.25">
      <c r="A35" s="43" t="s">
        <v>48</v>
      </c>
      <c r="B35" s="44">
        <v>2250</v>
      </c>
      <c r="C35" s="44">
        <v>130</v>
      </c>
      <c r="D35" s="47">
        <v>0</v>
      </c>
      <c r="E35" s="46">
        <v>0</v>
      </c>
      <c r="F35" s="47">
        <v>0</v>
      </c>
      <c r="G35" s="47">
        <v>0</v>
      </c>
      <c r="H35" s="47">
        <v>0</v>
      </c>
      <c r="I35" s="47">
        <v>0</v>
      </c>
      <c r="J35" s="47">
        <v>0</v>
      </c>
      <c r="K35" s="47">
        <v>0</v>
      </c>
      <c r="L35" s="47">
        <v>0</v>
      </c>
      <c r="M35" s="40">
        <f t="shared" si="3"/>
        <v>0</v>
      </c>
      <c r="N35" s="47">
        <v>0</v>
      </c>
    </row>
    <row r="36" spans="1:14" s="8" customFormat="1" ht="12.75" customHeight="1">
      <c r="A36" s="54" t="s">
        <v>49</v>
      </c>
      <c r="B36" s="44">
        <v>2260</v>
      </c>
      <c r="C36" s="44">
        <v>140</v>
      </c>
      <c r="D36" s="47">
        <v>0</v>
      </c>
      <c r="E36" s="46">
        <v>0</v>
      </c>
      <c r="F36" s="47">
        <v>0</v>
      </c>
      <c r="G36" s="47">
        <v>0</v>
      </c>
      <c r="H36" s="47">
        <v>0</v>
      </c>
      <c r="I36" s="47">
        <v>0</v>
      </c>
      <c r="J36" s="47">
        <v>0</v>
      </c>
      <c r="K36" s="47">
        <v>0</v>
      </c>
      <c r="L36" s="47">
        <v>0</v>
      </c>
      <c r="M36" s="40">
        <f t="shared" si="3"/>
        <v>0</v>
      </c>
      <c r="N36" s="47">
        <v>0</v>
      </c>
    </row>
    <row r="37" spans="1:14" s="8" customFormat="1" ht="11.25">
      <c r="A37" s="54" t="s">
        <v>50</v>
      </c>
      <c r="B37" s="44">
        <v>2270</v>
      </c>
      <c r="C37" s="44">
        <v>150</v>
      </c>
      <c r="D37" s="46">
        <f>SUM(D38:D43)</f>
        <v>0</v>
      </c>
      <c r="E37" s="47">
        <v>0</v>
      </c>
      <c r="F37" s="46">
        <f t="shared" ref="F37:L37" si="6">SUM(F38:F43)</f>
        <v>0</v>
      </c>
      <c r="G37" s="46">
        <f t="shared" si="6"/>
        <v>0</v>
      </c>
      <c r="H37" s="46">
        <f t="shared" si="6"/>
        <v>0</v>
      </c>
      <c r="I37" s="46">
        <f t="shared" si="6"/>
        <v>0</v>
      </c>
      <c r="J37" s="46">
        <f t="shared" si="6"/>
        <v>0</v>
      </c>
      <c r="K37" s="46">
        <f t="shared" si="6"/>
        <v>0</v>
      </c>
      <c r="L37" s="46">
        <f t="shared" si="6"/>
        <v>0</v>
      </c>
      <c r="M37" s="40">
        <f t="shared" si="3"/>
        <v>0</v>
      </c>
      <c r="N37" s="46">
        <f>SUM(N38:N43)</f>
        <v>0</v>
      </c>
    </row>
    <row r="38" spans="1:14" s="8" customFormat="1" ht="11.25">
      <c r="A38" s="49" t="s">
        <v>51</v>
      </c>
      <c r="B38" s="41">
        <v>2271</v>
      </c>
      <c r="C38" s="41">
        <v>160</v>
      </c>
      <c r="D38" s="51">
        <v>0</v>
      </c>
      <c r="E38" s="52">
        <v>0</v>
      </c>
      <c r="F38" s="51">
        <v>0</v>
      </c>
      <c r="G38" s="51">
        <v>0</v>
      </c>
      <c r="H38" s="51">
        <v>0</v>
      </c>
      <c r="I38" s="51">
        <v>0</v>
      </c>
      <c r="J38" s="51">
        <v>0</v>
      </c>
      <c r="K38" s="51">
        <v>0</v>
      </c>
      <c r="L38" s="51">
        <v>0</v>
      </c>
      <c r="M38" s="40">
        <f t="shared" si="3"/>
        <v>0</v>
      </c>
      <c r="N38" s="51">
        <v>0</v>
      </c>
    </row>
    <row r="39" spans="1:14" s="8" customFormat="1" ht="11.25">
      <c r="A39" s="49" t="s">
        <v>52</v>
      </c>
      <c r="B39" s="41">
        <v>2272</v>
      </c>
      <c r="C39" s="41">
        <v>170</v>
      </c>
      <c r="D39" s="51">
        <v>0</v>
      </c>
      <c r="E39" s="52">
        <v>0</v>
      </c>
      <c r="F39" s="51">
        <v>0</v>
      </c>
      <c r="G39" s="51">
        <v>0</v>
      </c>
      <c r="H39" s="51">
        <v>0</v>
      </c>
      <c r="I39" s="51">
        <v>0</v>
      </c>
      <c r="J39" s="51">
        <v>0</v>
      </c>
      <c r="K39" s="51">
        <v>0</v>
      </c>
      <c r="L39" s="51">
        <v>0</v>
      </c>
      <c r="M39" s="40">
        <f t="shared" si="3"/>
        <v>0</v>
      </c>
      <c r="N39" s="51">
        <v>0</v>
      </c>
    </row>
    <row r="40" spans="1:14" s="8" customFormat="1" ht="11.25">
      <c r="A40" s="49" t="s">
        <v>53</v>
      </c>
      <c r="B40" s="41">
        <v>2273</v>
      </c>
      <c r="C40" s="41">
        <v>180</v>
      </c>
      <c r="D40" s="51">
        <v>0</v>
      </c>
      <c r="E40" s="52">
        <v>0</v>
      </c>
      <c r="F40" s="51">
        <v>0</v>
      </c>
      <c r="G40" s="51">
        <v>0</v>
      </c>
      <c r="H40" s="51">
        <v>0</v>
      </c>
      <c r="I40" s="51">
        <v>0</v>
      </c>
      <c r="J40" s="51">
        <v>0</v>
      </c>
      <c r="K40" s="51">
        <v>0</v>
      </c>
      <c r="L40" s="51">
        <v>0</v>
      </c>
      <c r="M40" s="40">
        <f t="shared" si="3"/>
        <v>0</v>
      </c>
      <c r="N40" s="51">
        <v>0</v>
      </c>
    </row>
    <row r="41" spans="1:14" s="8" customFormat="1" ht="11.25">
      <c r="A41" s="49" t="s">
        <v>54</v>
      </c>
      <c r="B41" s="41">
        <v>2274</v>
      </c>
      <c r="C41" s="41">
        <v>190</v>
      </c>
      <c r="D41" s="51">
        <v>0</v>
      </c>
      <c r="E41" s="52">
        <v>0</v>
      </c>
      <c r="F41" s="51">
        <v>0</v>
      </c>
      <c r="G41" s="51">
        <v>0</v>
      </c>
      <c r="H41" s="51">
        <v>0</v>
      </c>
      <c r="I41" s="51">
        <v>0</v>
      </c>
      <c r="J41" s="51">
        <v>0</v>
      </c>
      <c r="K41" s="51">
        <v>0</v>
      </c>
      <c r="L41" s="51">
        <v>0</v>
      </c>
      <c r="M41" s="40">
        <f t="shared" si="3"/>
        <v>0</v>
      </c>
      <c r="N41" s="51">
        <v>0</v>
      </c>
    </row>
    <row r="42" spans="1:14" s="8" customFormat="1" ht="11.25">
      <c r="A42" s="49" t="s">
        <v>55</v>
      </c>
      <c r="B42" s="41">
        <v>2275</v>
      </c>
      <c r="C42" s="41">
        <v>200</v>
      </c>
      <c r="D42" s="51">
        <v>0</v>
      </c>
      <c r="E42" s="52">
        <v>0</v>
      </c>
      <c r="F42" s="51">
        <v>0</v>
      </c>
      <c r="G42" s="51">
        <v>0</v>
      </c>
      <c r="H42" s="51">
        <v>0</v>
      </c>
      <c r="I42" s="51">
        <v>0</v>
      </c>
      <c r="J42" s="51">
        <v>0</v>
      </c>
      <c r="K42" s="51">
        <v>0</v>
      </c>
      <c r="L42" s="51">
        <v>0</v>
      </c>
      <c r="M42" s="40">
        <f t="shared" si="3"/>
        <v>0</v>
      </c>
      <c r="N42" s="51">
        <v>0</v>
      </c>
    </row>
    <row r="43" spans="1:14" s="8" customFormat="1" ht="11.25">
      <c r="A43" s="49" t="s">
        <v>56</v>
      </c>
      <c r="B43" s="41">
        <v>2276</v>
      </c>
      <c r="C43" s="41">
        <v>210</v>
      </c>
      <c r="D43" s="51">
        <v>0</v>
      </c>
      <c r="E43" s="52">
        <v>0</v>
      </c>
      <c r="F43" s="51">
        <v>0</v>
      </c>
      <c r="G43" s="51">
        <v>0</v>
      </c>
      <c r="H43" s="51">
        <v>0</v>
      </c>
      <c r="I43" s="51">
        <v>0</v>
      </c>
      <c r="J43" s="51">
        <v>0</v>
      </c>
      <c r="K43" s="51">
        <v>0</v>
      </c>
      <c r="L43" s="51">
        <v>0</v>
      </c>
      <c r="M43" s="40">
        <f t="shared" si="3"/>
        <v>0</v>
      </c>
      <c r="N43" s="51">
        <v>0</v>
      </c>
    </row>
    <row r="44" spans="1:14" s="8" customFormat="1" ht="22.5">
      <c r="A44" s="54" t="s">
        <v>57</v>
      </c>
      <c r="B44" s="44">
        <v>2280</v>
      </c>
      <c r="C44" s="44">
        <v>220</v>
      </c>
      <c r="D44" s="46">
        <f>SUM(D45:D46)</f>
        <v>0</v>
      </c>
      <c r="E44" s="46">
        <v>0</v>
      </c>
      <c r="F44" s="46">
        <f t="shared" ref="F44:L44" si="7">SUM(F45:F46)</f>
        <v>0</v>
      </c>
      <c r="G44" s="46">
        <f t="shared" si="7"/>
        <v>0</v>
      </c>
      <c r="H44" s="46">
        <f t="shared" si="7"/>
        <v>0</v>
      </c>
      <c r="I44" s="46">
        <f t="shared" si="7"/>
        <v>0</v>
      </c>
      <c r="J44" s="46">
        <f t="shared" si="7"/>
        <v>0</v>
      </c>
      <c r="K44" s="46">
        <f t="shared" si="7"/>
        <v>0</v>
      </c>
      <c r="L44" s="46">
        <f t="shared" si="7"/>
        <v>0</v>
      </c>
      <c r="M44" s="40">
        <f t="shared" si="3"/>
        <v>0</v>
      </c>
      <c r="N44" s="46">
        <f>SUM(N45:N46)</f>
        <v>0</v>
      </c>
    </row>
    <row r="45" spans="1:14" s="8" customFormat="1" ht="22.5">
      <c r="A45" s="142" t="s">
        <v>58</v>
      </c>
      <c r="B45" s="41">
        <v>2281</v>
      </c>
      <c r="C45" s="41">
        <v>230</v>
      </c>
      <c r="D45" s="51">
        <v>0</v>
      </c>
      <c r="E45" s="51">
        <v>0</v>
      </c>
      <c r="F45" s="51">
        <v>0</v>
      </c>
      <c r="G45" s="51">
        <v>0</v>
      </c>
      <c r="H45" s="51">
        <v>0</v>
      </c>
      <c r="I45" s="51">
        <v>0</v>
      </c>
      <c r="J45" s="51">
        <v>0</v>
      </c>
      <c r="K45" s="51">
        <v>0</v>
      </c>
      <c r="L45" s="51">
        <v>0</v>
      </c>
      <c r="M45" s="40">
        <f t="shared" si="3"/>
        <v>0</v>
      </c>
      <c r="N45" s="51">
        <v>0</v>
      </c>
    </row>
    <row r="46" spans="1:14" s="8" customFormat="1" ht="22.5">
      <c r="A46" s="49" t="s">
        <v>59</v>
      </c>
      <c r="B46" s="41">
        <v>2282</v>
      </c>
      <c r="C46" s="41">
        <v>240</v>
      </c>
      <c r="D46" s="51">
        <v>0</v>
      </c>
      <c r="E46" s="51">
        <v>0</v>
      </c>
      <c r="F46" s="51">
        <v>0</v>
      </c>
      <c r="G46" s="51">
        <v>0</v>
      </c>
      <c r="H46" s="51">
        <v>0</v>
      </c>
      <c r="I46" s="51">
        <v>0</v>
      </c>
      <c r="J46" s="51">
        <v>0</v>
      </c>
      <c r="K46" s="51">
        <v>0</v>
      </c>
      <c r="L46" s="51">
        <v>0</v>
      </c>
      <c r="M46" s="40">
        <f t="shared" si="3"/>
        <v>0</v>
      </c>
      <c r="N46" s="51">
        <v>0</v>
      </c>
    </row>
    <row r="47" spans="1:14" s="8" customFormat="1" ht="11.25">
      <c r="A47" s="42" t="s">
        <v>60</v>
      </c>
      <c r="B47" s="38">
        <v>2400</v>
      </c>
      <c r="C47" s="38">
        <v>250</v>
      </c>
      <c r="D47" s="56">
        <f t="shared" ref="D47:L47" si="8">SUM(D48:D49)</f>
        <v>0</v>
      </c>
      <c r="E47" s="56">
        <f t="shared" si="8"/>
        <v>0</v>
      </c>
      <c r="F47" s="56">
        <f>SUM(F48:F49)</f>
        <v>0</v>
      </c>
      <c r="G47" s="56">
        <f>SUM(G48:G49)</f>
        <v>0</v>
      </c>
      <c r="H47" s="56">
        <f t="shared" si="8"/>
        <v>0</v>
      </c>
      <c r="I47" s="56">
        <f t="shared" si="8"/>
        <v>0</v>
      </c>
      <c r="J47" s="56">
        <f t="shared" si="8"/>
        <v>0</v>
      </c>
      <c r="K47" s="56">
        <f>SUM(K48:K49)</f>
        <v>0</v>
      </c>
      <c r="L47" s="56">
        <f t="shared" si="8"/>
        <v>0</v>
      </c>
      <c r="M47" s="40">
        <f t="shared" si="3"/>
        <v>0</v>
      </c>
      <c r="N47" s="56">
        <f>SUM(N48:N49)</f>
        <v>0</v>
      </c>
    </row>
    <row r="48" spans="1:14" s="8" customFormat="1" ht="11.25">
      <c r="A48" s="59" t="s">
        <v>61</v>
      </c>
      <c r="B48" s="44">
        <v>2410</v>
      </c>
      <c r="C48" s="44">
        <v>260</v>
      </c>
      <c r="D48" s="47">
        <v>0</v>
      </c>
      <c r="E48" s="46">
        <v>0</v>
      </c>
      <c r="F48" s="47">
        <v>0</v>
      </c>
      <c r="G48" s="47">
        <v>0</v>
      </c>
      <c r="H48" s="47">
        <v>0</v>
      </c>
      <c r="I48" s="47">
        <v>0</v>
      </c>
      <c r="J48" s="47">
        <v>0</v>
      </c>
      <c r="K48" s="47">
        <v>0</v>
      </c>
      <c r="L48" s="47">
        <v>0</v>
      </c>
      <c r="M48" s="40">
        <f t="shared" si="3"/>
        <v>0</v>
      </c>
      <c r="N48" s="47">
        <v>0</v>
      </c>
    </row>
    <row r="49" spans="1:14" s="8" customFormat="1" ht="11.25">
      <c r="A49" s="59" t="s">
        <v>62</v>
      </c>
      <c r="B49" s="44">
        <v>2420</v>
      </c>
      <c r="C49" s="44">
        <v>270</v>
      </c>
      <c r="D49" s="47">
        <v>0</v>
      </c>
      <c r="E49" s="46">
        <v>0</v>
      </c>
      <c r="F49" s="47">
        <v>0</v>
      </c>
      <c r="G49" s="47">
        <v>0</v>
      </c>
      <c r="H49" s="47">
        <v>0</v>
      </c>
      <c r="I49" s="47">
        <v>0</v>
      </c>
      <c r="J49" s="47">
        <v>0</v>
      </c>
      <c r="K49" s="47">
        <v>0</v>
      </c>
      <c r="L49" s="47">
        <v>0</v>
      </c>
      <c r="M49" s="40">
        <f t="shared" si="3"/>
        <v>0</v>
      </c>
      <c r="N49" s="47">
        <v>0</v>
      </c>
    </row>
    <row r="50" spans="1:14" s="8" customFormat="1" ht="11.25" customHeight="1">
      <c r="A50" s="60" t="s">
        <v>63</v>
      </c>
      <c r="B50" s="38">
        <v>2600</v>
      </c>
      <c r="C50" s="38">
        <v>280</v>
      </c>
      <c r="D50" s="56">
        <f t="shared" ref="D50:L50" si="9">SUM(D51:D53)</f>
        <v>0</v>
      </c>
      <c r="E50" s="56">
        <f t="shared" si="9"/>
        <v>0</v>
      </c>
      <c r="F50" s="56">
        <f>SUM(F51:F53)</f>
        <v>0</v>
      </c>
      <c r="G50" s="56">
        <f>SUM(G51:G53)</f>
        <v>0</v>
      </c>
      <c r="H50" s="56">
        <f t="shared" si="9"/>
        <v>0</v>
      </c>
      <c r="I50" s="56">
        <f t="shared" si="9"/>
        <v>0</v>
      </c>
      <c r="J50" s="56">
        <f t="shared" si="9"/>
        <v>0</v>
      </c>
      <c r="K50" s="56">
        <f>SUM(K51:K53)</f>
        <v>0</v>
      </c>
      <c r="L50" s="56">
        <f t="shared" si="9"/>
        <v>0</v>
      </c>
      <c r="M50" s="40">
        <f t="shared" si="3"/>
        <v>0</v>
      </c>
      <c r="N50" s="56">
        <f>SUM(N51:N53)</f>
        <v>0</v>
      </c>
    </row>
    <row r="51" spans="1:14" s="8" customFormat="1" ht="11.25" customHeight="1">
      <c r="A51" s="54" t="s">
        <v>64</v>
      </c>
      <c r="B51" s="44">
        <v>2610</v>
      </c>
      <c r="C51" s="44">
        <v>290</v>
      </c>
      <c r="D51" s="61">
        <v>0</v>
      </c>
      <c r="E51" s="62">
        <v>0</v>
      </c>
      <c r="F51" s="61">
        <v>0</v>
      </c>
      <c r="G51" s="61">
        <v>0</v>
      </c>
      <c r="H51" s="61">
        <v>0</v>
      </c>
      <c r="I51" s="61">
        <v>0</v>
      </c>
      <c r="J51" s="61">
        <v>0</v>
      </c>
      <c r="K51" s="61">
        <v>0</v>
      </c>
      <c r="L51" s="61">
        <v>0</v>
      </c>
      <c r="M51" s="40">
        <f t="shared" si="3"/>
        <v>0</v>
      </c>
      <c r="N51" s="61">
        <v>0</v>
      </c>
    </row>
    <row r="52" spans="1:14" s="8" customFormat="1" ht="11.25">
      <c r="A52" s="54" t="s">
        <v>65</v>
      </c>
      <c r="B52" s="44">
        <v>2620</v>
      </c>
      <c r="C52" s="44">
        <v>300</v>
      </c>
      <c r="D52" s="61">
        <v>0</v>
      </c>
      <c r="E52" s="62">
        <v>0</v>
      </c>
      <c r="F52" s="61">
        <v>0</v>
      </c>
      <c r="G52" s="61">
        <v>0</v>
      </c>
      <c r="H52" s="61">
        <v>0</v>
      </c>
      <c r="I52" s="61">
        <v>0</v>
      </c>
      <c r="J52" s="61">
        <v>0</v>
      </c>
      <c r="K52" s="61">
        <v>0</v>
      </c>
      <c r="L52" s="61">
        <v>0</v>
      </c>
      <c r="M52" s="40">
        <f t="shared" si="3"/>
        <v>0</v>
      </c>
      <c r="N52" s="61">
        <v>0</v>
      </c>
    </row>
    <row r="53" spans="1:14" s="8" customFormat="1" ht="12" customHeight="1">
      <c r="A53" s="59" t="s">
        <v>66</v>
      </c>
      <c r="B53" s="44">
        <v>2630</v>
      </c>
      <c r="C53" s="44">
        <v>310</v>
      </c>
      <c r="D53" s="61">
        <v>0</v>
      </c>
      <c r="E53" s="62">
        <v>0</v>
      </c>
      <c r="F53" s="61">
        <v>0</v>
      </c>
      <c r="G53" s="61">
        <v>0</v>
      </c>
      <c r="H53" s="61">
        <v>0</v>
      </c>
      <c r="I53" s="61">
        <v>0</v>
      </c>
      <c r="J53" s="61">
        <v>0</v>
      </c>
      <c r="K53" s="61">
        <v>0</v>
      </c>
      <c r="L53" s="61">
        <v>0</v>
      </c>
      <c r="M53" s="40">
        <f t="shared" si="3"/>
        <v>0</v>
      </c>
      <c r="N53" s="61">
        <v>0</v>
      </c>
    </row>
    <row r="54" spans="1:14" s="8" customFormat="1" ht="11.25">
      <c r="A54" s="55" t="s">
        <v>67</v>
      </c>
      <c r="B54" s="38">
        <v>2700</v>
      </c>
      <c r="C54" s="38">
        <v>320</v>
      </c>
      <c r="D54" s="63">
        <f t="shared" ref="D54:L54" si="10">SUM(D55:D57)</f>
        <v>0</v>
      </c>
      <c r="E54" s="63">
        <v>0</v>
      </c>
      <c r="F54" s="63">
        <f>SUM(F55:F57)</f>
        <v>0</v>
      </c>
      <c r="G54" s="63">
        <f>SUM(G55:G57)</f>
        <v>0</v>
      </c>
      <c r="H54" s="63">
        <f t="shared" si="10"/>
        <v>0</v>
      </c>
      <c r="I54" s="63">
        <f t="shared" si="10"/>
        <v>0</v>
      </c>
      <c r="J54" s="63">
        <f t="shared" si="10"/>
        <v>0</v>
      </c>
      <c r="K54" s="63">
        <f>SUM(K55:K57)</f>
        <v>0</v>
      </c>
      <c r="L54" s="63">
        <f t="shared" si="10"/>
        <v>0</v>
      </c>
      <c r="M54" s="40">
        <f t="shared" si="3"/>
        <v>0</v>
      </c>
      <c r="N54" s="63">
        <f>SUM(N55:N57)</f>
        <v>0</v>
      </c>
    </row>
    <row r="55" spans="1:14" s="8" customFormat="1" ht="11.25">
      <c r="A55" s="54" t="s">
        <v>68</v>
      </c>
      <c r="B55" s="44">
        <v>2710</v>
      </c>
      <c r="C55" s="44">
        <v>330</v>
      </c>
      <c r="D55" s="61">
        <v>0</v>
      </c>
      <c r="E55" s="62">
        <v>0</v>
      </c>
      <c r="F55" s="61">
        <v>0</v>
      </c>
      <c r="G55" s="61">
        <v>0</v>
      </c>
      <c r="H55" s="61">
        <v>0</v>
      </c>
      <c r="I55" s="61">
        <v>0</v>
      </c>
      <c r="J55" s="61">
        <v>0</v>
      </c>
      <c r="K55" s="61">
        <v>0</v>
      </c>
      <c r="L55" s="61">
        <v>0</v>
      </c>
      <c r="M55" s="40">
        <f t="shared" si="3"/>
        <v>0</v>
      </c>
      <c r="N55" s="61">
        <v>0</v>
      </c>
    </row>
    <row r="56" spans="1:14" s="8" customFormat="1" ht="11.25">
      <c r="A56" s="54" t="s">
        <v>69</v>
      </c>
      <c r="B56" s="44">
        <v>2720</v>
      </c>
      <c r="C56" s="44">
        <v>340</v>
      </c>
      <c r="D56" s="61">
        <v>0</v>
      </c>
      <c r="E56" s="62">
        <v>0</v>
      </c>
      <c r="F56" s="61">
        <v>0</v>
      </c>
      <c r="G56" s="61">
        <v>0</v>
      </c>
      <c r="H56" s="61">
        <v>0</v>
      </c>
      <c r="I56" s="61">
        <v>0</v>
      </c>
      <c r="J56" s="61">
        <v>0</v>
      </c>
      <c r="K56" s="61">
        <v>0</v>
      </c>
      <c r="L56" s="61">
        <v>0</v>
      </c>
      <c r="M56" s="40">
        <f t="shared" si="3"/>
        <v>0</v>
      </c>
      <c r="N56" s="61">
        <v>0</v>
      </c>
    </row>
    <row r="57" spans="1:14" s="8" customFormat="1" ht="11.25">
      <c r="A57" s="54" t="s">
        <v>70</v>
      </c>
      <c r="B57" s="44">
        <v>2730</v>
      </c>
      <c r="C57" s="44">
        <v>350</v>
      </c>
      <c r="D57" s="61">
        <v>0</v>
      </c>
      <c r="E57" s="62">
        <v>0</v>
      </c>
      <c r="F57" s="61">
        <v>0</v>
      </c>
      <c r="G57" s="61">
        <v>0</v>
      </c>
      <c r="H57" s="61">
        <v>0</v>
      </c>
      <c r="I57" s="61">
        <v>0</v>
      </c>
      <c r="J57" s="61">
        <v>0</v>
      </c>
      <c r="K57" s="61">
        <v>0</v>
      </c>
      <c r="L57" s="61">
        <v>0</v>
      </c>
      <c r="M57" s="40">
        <f t="shared" si="3"/>
        <v>0</v>
      </c>
      <c r="N57" s="61">
        <v>0</v>
      </c>
    </row>
    <row r="58" spans="1:14" s="8" customFormat="1" ht="11.25">
      <c r="A58" s="55" t="s">
        <v>71</v>
      </c>
      <c r="B58" s="38">
        <v>2800</v>
      </c>
      <c r="C58" s="38">
        <v>360</v>
      </c>
      <c r="D58" s="64">
        <v>0</v>
      </c>
      <c r="E58" s="63">
        <v>0</v>
      </c>
      <c r="F58" s="64">
        <v>0</v>
      </c>
      <c r="G58" s="64">
        <v>0</v>
      </c>
      <c r="H58" s="64">
        <v>0</v>
      </c>
      <c r="I58" s="64">
        <v>0</v>
      </c>
      <c r="J58" s="64">
        <v>0</v>
      </c>
      <c r="K58" s="64">
        <v>0</v>
      </c>
      <c r="L58" s="64">
        <v>0</v>
      </c>
      <c r="M58" s="40">
        <f t="shared" si="3"/>
        <v>0</v>
      </c>
      <c r="N58" s="64">
        <v>0</v>
      </c>
    </row>
    <row r="59" spans="1:14" s="8" customFormat="1" ht="11.25">
      <c r="A59" s="38" t="s">
        <v>72</v>
      </c>
      <c r="B59" s="38">
        <v>3000</v>
      </c>
      <c r="C59" s="38">
        <v>370</v>
      </c>
      <c r="D59" s="63">
        <f t="shared" ref="D59:L59" si="11">D60+D74</f>
        <v>41561773</v>
      </c>
      <c r="E59" s="63">
        <f t="shared" si="11"/>
        <v>0</v>
      </c>
      <c r="F59" s="63">
        <f>F60+F74</f>
        <v>0</v>
      </c>
      <c r="G59" s="63">
        <f>G60+G74</f>
        <v>0</v>
      </c>
      <c r="H59" s="63">
        <f t="shared" si="11"/>
        <v>0</v>
      </c>
      <c r="I59" s="63">
        <f t="shared" si="11"/>
        <v>41561759.390000001</v>
      </c>
      <c r="J59" s="63">
        <f t="shared" si="11"/>
        <v>41561759.390000001</v>
      </c>
      <c r="K59" s="63">
        <f>K60+K74</f>
        <v>0</v>
      </c>
      <c r="L59" s="63">
        <f t="shared" si="11"/>
        <v>0</v>
      </c>
      <c r="M59" s="40">
        <f t="shared" si="3"/>
        <v>0</v>
      </c>
      <c r="N59" s="63">
        <f>N60+N74</f>
        <v>0</v>
      </c>
    </row>
    <row r="60" spans="1:14" s="8" customFormat="1" ht="11.25">
      <c r="A60" s="42" t="s">
        <v>73</v>
      </c>
      <c r="B60" s="38">
        <v>3100</v>
      </c>
      <c r="C60" s="38">
        <v>380</v>
      </c>
      <c r="D60" s="63">
        <f t="shared" ref="D60:L60" si="12">D61+D62+D65+D68+D72+D73</f>
        <v>41561773</v>
      </c>
      <c r="E60" s="63">
        <f t="shared" si="12"/>
        <v>0</v>
      </c>
      <c r="F60" s="63">
        <f>F61+F62+F65+F68+F72+F73</f>
        <v>0</v>
      </c>
      <c r="G60" s="63">
        <f>G61+G62+G65+G68+G72+G73</f>
        <v>0</v>
      </c>
      <c r="H60" s="63">
        <f t="shared" si="12"/>
        <v>0</v>
      </c>
      <c r="I60" s="63">
        <f t="shared" si="12"/>
        <v>41561759.390000001</v>
      </c>
      <c r="J60" s="63">
        <f t="shared" si="12"/>
        <v>41561759.390000001</v>
      </c>
      <c r="K60" s="63">
        <f>K61+K62+K65+K68+K72+K73</f>
        <v>0</v>
      </c>
      <c r="L60" s="63">
        <f t="shared" si="12"/>
        <v>0</v>
      </c>
      <c r="M60" s="40">
        <f t="shared" si="3"/>
        <v>0</v>
      </c>
      <c r="N60" s="63">
        <f>N61+N62+N65+N68+N72+N73</f>
        <v>0</v>
      </c>
    </row>
    <row r="61" spans="1:14" s="8" customFormat="1" ht="11.25">
      <c r="A61" s="54" t="s">
        <v>74</v>
      </c>
      <c r="B61" s="44">
        <v>3110</v>
      </c>
      <c r="C61" s="44">
        <v>390</v>
      </c>
      <c r="D61" s="61">
        <v>0</v>
      </c>
      <c r="E61" s="62">
        <v>0</v>
      </c>
      <c r="F61" s="61">
        <v>0</v>
      </c>
      <c r="G61" s="61">
        <v>0</v>
      </c>
      <c r="H61" s="61">
        <v>0</v>
      </c>
      <c r="I61" s="61">
        <v>0</v>
      </c>
      <c r="J61" s="61">
        <v>0</v>
      </c>
      <c r="K61" s="61">
        <v>0</v>
      </c>
      <c r="L61" s="61">
        <v>0</v>
      </c>
      <c r="M61" s="40">
        <f t="shared" si="3"/>
        <v>0</v>
      </c>
      <c r="N61" s="61">
        <v>0</v>
      </c>
    </row>
    <row r="62" spans="1:14" s="8" customFormat="1" ht="11.25">
      <c r="A62" s="59" t="s">
        <v>75</v>
      </c>
      <c r="B62" s="44">
        <v>3120</v>
      </c>
      <c r="C62" s="44">
        <v>400</v>
      </c>
      <c r="D62" s="65">
        <f t="shared" ref="D62:L62" si="13">SUM(D63:D64)</f>
        <v>33004946</v>
      </c>
      <c r="E62" s="65">
        <f t="shared" si="13"/>
        <v>0</v>
      </c>
      <c r="F62" s="65">
        <f>SUM(F63:F64)</f>
        <v>0</v>
      </c>
      <c r="G62" s="65">
        <f>SUM(G63:G64)</f>
        <v>0</v>
      </c>
      <c r="H62" s="65">
        <f t="shared" si="13"/>
        <v>0</v>
      </c>
      <c r="I62" s="65">
        <f t="shared" si="13"/>
        <v>33004935.489999998</v>
      </c>
      <c r="J62" s="65">
        <f t="shared" si="13"/>
        <v>33004935.489999998</v>
      </c>
      <c r="K62" s="65">
        <f>SUM(K63:K64)</f>
        <v>0</v>
      </c>
      <c r="L62" s="65">
        <f t="shared" si="13"/>
        <v>0</v>
      </c>
      <c r="M62" s="40">
        <f t="shared" si="3"/>
        <v>0</v>
      </c>
      <c r="N62" s="65">
        <f>SUM(N63:N64)</f>
        <v>0</v>
      </c>
    </row>
    <row r="63" spans="1:14" s="8" customFormat="1" ht="11.25">
      <c r="A63" s="49" t="s">
        <v>76</v>
      </c>
      <c r="B63" s="41">
        <v>3121</v>
      </c>
      <c r="C63" s="41">
        <v>410</v>
      </c>
      <c r="D63" s="66">
        <v>0</v>
      </c>
      <c r="E63" s="67">
        <v>0</v>
      </c>
      <c r="F63" s="66">
        <v>0</v>
      </c>
      <c r="G63" s="66">
        <v>0</v>
      </c>
      <c r="H63" s="66">
        <v>0</v>
      </c>
      <c r="I63" s="66">
        <v>0</v>
      </c>
      <c r="J63" s="66">
        <v>0</v>
      </c>
      <c r="K63" s="66">
        <v>0</v>
      </c>
      <c r="L63" s="66">
        <v>0</v>
      </c>
      <c r="M63" s="40">
        <f t="shared" si="3"/>
        <v>0</v>
      </c>
      <c r="N63" s="66">
        <v>0</v>
      </c>
    </row>
    <row r="64" spans="1:14" s="8" customFormat="1" ht="11.25">
      <c r="A64" s="49" t="s">
        <v>77</v>
      </c>
      <c r="B64" s="41">
        <v>3122</v>
      </c>
      <c r="C64" s="41">
        <v>420</v>
      </c>
      <c r="D64" s="66">
        <v>33004946</v>
      </c>
      <c r="E64" s="67">
        <v>0</v>
      </c>
      <c r="F64" s="66">
        <v>0</v>
      </c>
      <c r="G64" s="66">
        <v>0</v>
      </c>
      <c r="H64" s="66">
        <v>0</v>
      </c>
      <c r="I64" s="66">
        <v>33004935.489999998</v>
      </c>
      <c r="J64" s="66">
        <v>33004935.489999998</v>
      </c>
      <c r="K64" s="66">
        <v>0</v>
      </c>
      <c r="L64" s="66">
        <v>0</v>
      </c>
      <c r="M64" s="40">
        <f t="shared" si="3"/>
        <v>0</v>
      </c>
      <c r="N64" s="66">
        <v>0</v>
      </c>
    </row>
    <row r="65" spans="1:14" s="8" customFormat="1" ht="11.25">
      <c r="A65" s="43" t="s">
        <v>78</v>
      </c>
      <c r="B65" s="44">
        <v>3130</v>
      </c>
      <c r="C65" s="44">
        <v>430</v>
      </c>
      <c r="D65" s="62">
        <f t="shared" ref="D65:L65" si="14">SUM(D66:D67)</f>
        <v>0</v>
      </c>
      <c r="E65" s="62">
        <f t="shared" si="14"/>
        <v>0</v>
      </c>
      <c r="F65" s="62">
        <f>SUM(F66:F67)</f>
        <v>0</v>
      </c>
      <c r="G65" s="62">
        <f>SUM(G66:G67)</f>
        <v>0</v>
      </c>
      <c r="H65" s="62">
        <f t="shared" si="14"/>
        <v>0</v>
      </c>
      <c r="I65" s="62">
        <f t="shared" si="14"/>
        <v>0</v>
      </c>
      <c r="J65" s="62">
        <f t="shared" si="14"/>
        <v>0</v>
      </c>
      <c r="K65" s="62">
        <f>SUM(K66:K67)</f>
        <v>0</v>
      </c>
      <c r="L65" s="62">
        <f t="shared" si="14"/>
        <v>0</v>
      </c>
      <c r="M65" s="40">
        <f t="shared" si="3"/>
        <v>0</v>
      </c>
      <c r="N65" s="62">
        <f>SUM(N66:N67)</f>
        <v>0</v>
      </c>
    </row>
    <row r="66" spans="1:14" s="8" customFormat="1" ht="11.25">
      <c r="A66" s="49" t="s">
        <v>79</v>
      </c>
      <c r="B66" s="41">
        <v>3131</v>
      </c>
      <c r="C66" s="41">
        <v>440</v>
      </c>
      <c r="D66" s="66">
        <v>0</v>
      </c>
      <c r="E66" s="67">
        <v>0</v>
      </c>
      <c r="F66" s="66">
        <v>0</v>
      </c>
      <c r="G66" s="66">
        <v>0</v>
      </c>
      <c r="H66" s="66">
        <v>0</v>
      </c>
      <c r="I66" s="66">
        <v>0</v>
      </c>
      <c r="J66" s="66">
        <v>0</v>
      </c>
      <c r="K66" s="66">
        <v>0</v>
      </c>
      <c r="L66" s="66">
        <v>0</v>
      </c>
      <c r="M66" s="40">
        <f t="shared" si="3"/>
        <v>0</v>
      </c>
      <c r="N66" s="66">
        <v>0</v>
      </c>
    </row>
    <row r="67" spans="1:14" s="8" customFormat="1" ht="11.25">
      <c r="A67" s="49" t="s">
        <v>80</v>
      </c>
      <c r="B67" s="41">
        <v>3132</v>
      </c>
      <c r="C67" s="41">
        <v>450</v>
      </c>
      <c r="D67" s="66">
        <v>0</v>
      </c>
      <c r="E67" s="67">
        <v>0</v>
      </c>
      <c r="F67" s="66">
        <v>0</v>
      </c>
      <c r="G67" s="66">
        <v>0</v>
      </c>
      <c r="H67" s="66">
        <v>0</v>
      </c>
      <c r="I67" s="66">
        <v>0</v>
      </c>
      <c r="J67" s="66">
        <v>0</v>
      </c>
      <c r="K67" s="66">
        <v>0</v>
      </c>
      <c r="L67" s="66">
        <v>0</v>
      </c>
      <c r="M67" s="40">
        <f t="shared" si="3"/>
        <v>0</v>
      </c>
      <c r="N67" s="66">
        <v>0</v>
      </c>
    </row>
    <row r="68" spans="1:14" s="8" customFormat="1" ht="11.25">
      <c r="A68" s="43" t="s">
        <v>81</v>
      </c>
      <c r="B68" s="44">
        <v>3140</v>
      </c>
      <c r="C68" s="44">
        <v>460</v>
      </c>
      <c r="D68" s="62">
        <f t="shared" ref="D68:L68" si="15">SUM(D69:D71)</f>
        <v>8556827</v>
      </c>
      <c r="E68" s="62">
        <f t="shared" si="15"/>
        <v>0</v>
      </c>
      <c r="F68" s="62">
        <f>SUM(F69:F71)</f>
        <v>0</v>
      </c>
      <c r="G68" s="62">
        <f>SUM(G69:G71)</f>
        <v>0</v>
      </c>
      <c r="H68" s="62">
        <f t="shared" si="15"/>
        <v>0</v>
      </c>
      <c r="I68" s="62">
        <f t="shared" si="15"/>
        <v>8556823.9000000004</v>
      </c>
      <c r="J68" s="62">
        <f t="shared" si="15"/>
        <v>8556823.9000000004</v>
      </c>
      <c r="K68" s="62">
        <f>SUM(K69:K71)</f>
        <v>0</v>
      </c>
      <c r="L68" s="62">
        <f t="shared" si="15"/>
        <v>0</v>
      </c>
      <c r="M68" s="40">
        <f t="shared" si="3"/>
        <v>0</v>
      </c>
      <c r="N68" s="62">
        <f>SUM(N69:N71)</f>
        <v>0</v>
      </c>
    </row>
    <row r="69" spans="1:14" s="8" customFormat="1" ht="12">
      <c r="A69" s="69" t="s">
        <v>82</v>
      </c>
      <c r="B69" s="41">
        <v>3141</v>
      </c>
      <c r="C69" s="41">
        <v>470</v>
      </c>
      <c r="D69" s="66">
        <v>0</v>
      </c>
      <c r="E69" s="67">
        <v>0</v>
      </c>
      <c r="F69" s="66">
        <v>0</v>
      </c>
      <c r="G69" s="66">
        <v>0</v>
      </c>
      <c r="H69" s="66">
        <v>0</v>
      </c>
      <c r="I69" s="66">
        <v>0</v>
      </c>
      <c r="J69" s="66">
        <v>0</v>
      </c>
      <c r="K69" s="66">
        <v>0</v>
      </c>
      <c r="L69" s="66">
        <v>0</v>
      </c>
      <c r="M69" s="40">
        <f t="shared" si="3"/>
        <v>0</v>
      </c>
      <c r="N69" s="66">
        <v>0</v>
      </c>
    </row>
    <row r="70" spans="1:14" s="8" customFormat="1" ht="12">
      <c r="A70" s="69" t="s">
        <v>83</v>
      </c>
      <c r="B70" s="41">
        <v>3142</v>
      </c>
      <c r="C70" s="41">
        <v>480</v>
      </c>
      <c r="D70" s="66">
        <v>8556827</v>
      </c>
      <c r="E70" s="67">
        <v>0</v>
      </c>
      <c r="F70" s="66">
        <v>0</v>
      </c>
      <c r="G70" s="66">
        <v>0</v>
      </c>
      <c r="H70" s="66">
        <v>0</v>
      </c>
      <c r="I70" s="66">
        <v>8556823.9000000004</v>
      </c>
      <c r="J70" s="66">
        <v>8556823.9000000004</v>
      </c>
      <c r="K70" s="66">
        <v>0</v>
      </c>
      <c r="L70" s="66">
        <v>0</v>
      </c>
      <c r="M70" s="40">
        <f t="shared" si="3"/>
        <v>0</v>
      </c>
      <c r="N70" s="66">
        <v>0</v>
      </c>
    </row>
    <row r="71" spans="1:14" s="8" customFormat="1" ht="12">
      <c r="A71" s="69" t="s">
        <v>84</v>
      </c>
      <c r="B71" s="41">
        <v>3143</v>
      </c>
      <c r="C71" s="41">
        <v>490</v>
      </c>
      <c r="D71" s="66">
        <v>0</v>
      </c>
      <c r="E71" s="67">
        <v>0</v>
      </c>
      <c r="F71" s="66">
        <v>0</v>
      </c>
      <c r="G71" s="66">
        <v>0</v>
      </c>
      <c r="H71" s="66">
        <v>0</v>
      </c>
      <c r="I71" s="66">
        <v>0</v>
      </c>
      <c r="J71" s="66">
        <v>0</v>
      </c>
      <c r="K71" s="66">
        <v>0</v>
      </c>
      <c r="L71" s="66">
        <v>0</v>
      </c>
      <c r="M71" s="40">
        <f t="shared" si="3"/>
        <v>0</v>
      </c>
      <c r="N71" s="66">
        <v>0</v>
      </c>
    </row>
    <row r="72" spans="1:14" s="8" customFormat="1" ht="11.25">
      <c r="A72" s="43" t="s">
        <v>85</v>
      </c>
      <c r="B72" s="44">
        <v>3150</v>
      </c>
      <c r="C72" s="44">
        <v>500</v>
      </c>
      <c r="D72" s="61">
        <v>0</v>
      </c>
      <c r="E72" s="62">
        <v>0</v>
      </c>
      <c r="F72" s="61">
        <v>0</v>
      </c>
      <c r="G72" s="61">
        <v>0</v>
      </c>
      <c r="H72" s="61">
        <v>0</v>
      </c>
      <c r="I72" s="61">
        <v>0</v>
      </c>
      <c r="J72" s="61">
        <v>0</v>
      </c>
      <c r="K72" s="61">
        <v>0</v>
      </c>
      <c r="L72" s="61">
        <v>0</v>
      </c>
      <c r="M72" s="40">
        <f t="shared" si="3"/>
        <v>0</v>
      </c>
      <c r="N72" s="61">
        <v>0</v>
      </c>
    </row>
    <row r="73" spans="1:14" s="8" customFormat="1" ht="11.25">
      <c r="A73" s="43" t="s">
        <v>86</v>
      </c>
      <c r="B73" s="44">
        <v>3160</v>
      </c>
      <c r="C73" s="44">
        <v>510</v>
      </c>
      <c r="D73" s="61">
        <v>0</v>
      </c>
      <c r="E73" s="62">
        <v>0</v>
      </c>
      <c r="F73" s="61">
        <v>0</v>
      </c>
      <c r="G73" s="61">
        <v>0</v>
      </c>
      <c r="H73" s="61">
        <v>0</v>
      </c>
      <c r="I73" s="61">
        <v>0</v>
      </c>
      <c r="J73" s="61">
        <v>0</v>
      </c>
      <c r="K73" s="61">
        <v>0</v>
      </c>
      <c r="L73" s="61">
        <v>0</v>
      </c>
      <c r="M73" s="40">
        <f t="shared" si="3"/>
        <v>0</v>
      </c>
      <c r="N73" s="61">
        <v>0</v>
      </c>
    </row>
    <row r="74" spans="1:14" s="8" customFormat="1" ht="11.25">
      <c r="A74" s="42" t="s">
        <v>87</v>
      </c>
      <c r="B74" s="38">
        <v>3200</v>
      </c>
      <c r="C74" s="38">
        <v>520</v>
      </c>
      <c r="D74" s="63">
        <f t="shared" ref="D74:L74" si="16">SUM(D75:D78)</f>
        <v>0</v>
      </c>
      <c r="E74" s="63">
        <f t="shared" si="16"/>
        <v>0</v>
      </c>
      <c r="F74" s="63">
        <f>SUM(F75:F78)</f>
        <v>0</v>
      </c>
      <c r="G74" s="63">
        <f>SUM(G75:G78)</f>
        <v>0</v>
      </c>
      <c r="H74" s="63">
        <f t="shared" si="16"/>
        <v>0</v>
      </c>
      <c r="I74" s="63">
        <f t="shared" si="16"/>
        <v>0</v>
      </c>
      <c r="J74" s="63">
        <f t="shared" si="16"/>
        <v>0</v>
      </c>
      <c r="K74" s="63">
        <f>SUM(K75:K78)</f>
        <v>0</v>
      </c>
      <c r="L74" s="63">
        <f t="shared" si="16"/>
        <v>0</v>
      </c>
      <c r="M74" s="40">
        <f t="shared" si="3"/>
        <v>0</v>
      </c>
      <c r="N74" s="63">
        <f>SUM(N75:N78)</f>
        <v>0</v>
      </c>
    </row>
    <row r="75" spans="1:14" s="8" customFormat="1" ht="11.25">
      <c r="A75" s="54" t="s">
        <v>88</v>
      </c>
      <c r="B75" s="44">
        <v>3210</v>
      </c>
      <c r="C75" s="44">
        <v>530</v>
      </c>
      <c r="D75" s="70">
        <v>0</v>
      </c>
      <c r="E75" s="71">
        <v>0</v>
      </c>
      <c r="F75" s="70">
        <v>0</v>
      </c>
      <c r="G75" s="70">
        <v>0</v>
      </c>
      <c r="H75" s="70">
        <v>0</v>
      </c>
      <c r="I75" s="70">
        <v>0</v>
      </c>
      <c r="J75" s="70">
        <v>0</v>
      </c>
      <c r="K75" s="70">
        <v>0</v>
      </c>
      <c r="L75" s="70">
        <v>0</v>
      </c>
      <c r="M75" s="40">
        <f t="shared" si="3"/>
        <v>0</v>
      </c>
      <c r="N75" s="70">
        <v>0</v>
      </c>
    </row>
    <row r="76" spans="1:14" s="8" customFormat="1" ht="11.25">
      <c r="A76" s="54" t="s">
        <v>89</v>
      </c>
      <c r="B76" s="44">
        <v>3220</v>
      </c>
      <c r="C76" s="44">
        <v>540</v>
      </c>
      <c r="D76" s="70">
        <v>0</v>
      </c>
      <c r="E76" s="71">
        <v>0</v>
      </c>
      <c r="F76" s="70">
        <v>0</v>
      </c>
      <c r="G76" s="70">
        <v>0</v>
      </c>
      <c r="H76" s="70">
        <v>0</v>
      </c>
      <c r="I76" s="70">
        <v>0</v>
      </c>
      <c r="J76" s="70">
        <v>0</v>
      </c>
      <c r="K76" s="70">
        <v>0</v>
      </c>
      <c r="L76" s="70">
        <v>0</v>
      </c>
      <c r="M76" s="40">
        <f t="shared" si="3"/>
        <v>0</v>
      </c>
      <c r="N76" s="70">
        <v>0</v>
      </c>
    </row>
    <row r="77" spans="1:14" s="8" customFormat="1" ht="11.25" customHeight="1">
      <c r="A77" s="43" t="s">
        <v>90</v>
      </c>
      <c r="B77" s="44">
        <v>3230</v>
      </c>
      <c r="C77" s="44">
        <v>550</v>
      </c>
      <c r="D77" s="70">
        <v>0</v>
      </c>
      <c r="E77" s="71">
        <v>0</v>
      </c>
      <c r="F77" s="70">
        <v>0</v>
      </c>
      <c r="G77" s="70">
        <v>0</v>
      </c>
      <c r="H77" s="70">
        <v>0</v>
      </c>
      <c r="I77" s="70">
        <v>0</v>
      </c>
      <c r="J77" s="70">
        <v>0</v>
      </c>
      <c r="K77" s="70">
        <v>0</v>
      </c>
      <c r="L77" s="70">
        <v>0</v>
      </c>
      <c r="M77" s="40">
        <f t="shared" si="3"/>
        <v>0</v>
      </c>
      <c r="N77" s="70">
        <v>0</v>
      </c>
    </row>
    <row r="78" spans="1:14" s="8" customFormat="1" ht="11.25">
      <c r="A78" s="54" t="s">
        <v>91</v>
      </c>
      <c r="B78" s="44">
        <v>3240</v>
      </c>
      <c r="C78" s="44">
        <v>560</v>
      </c>
      <c r="D78" s="61">
        <v>0</v>
      </c>
      <c r="E78" s="62">
        <v>0</v>
      </c>
      <c r="F78" s="61">
        <v>0</v>
      </c>
      <c r="G78" s="61">
        <v>0</v>
      </c>
      <c r="H78" s="61">
        <v>0</v>
      </c>
      <c r="I78" s="61">
        <v>0</v>
      </c>
      <c r="J78" s="61">
        <v>0</v>
      </c>
      <c r="K78" s="61">
        <v>0</v>
      </c>
      <c r="L78" s="61">
        <v>0</v>
      </c>
      <c r="M78" s="40">
        <f t="shared" si="3"/>
        <v>0</v>
      </c>
      <c r="N78" s="61">
        <v>0</v>
      </c>
    </row>
    <row r="79" spans="1:14" s="8" customFormat="1" ht="11.25">
      <c r="A79" s="38" t="s">
        <v>92</v>
      </c>
      <c r="B79" s="38">
        <v>4100</v>
      </c>
      <c r="C79" s="38">
        <v>570</v>
      </c>
      <c r="D79" s="71">
        <f t="shared" ref="D79:N79" si="17">SUM(D80)</f>
        <v>0</v>
      </c>
      <c r="E79" s="71">
        <f t="shared" si="17"/>
        <v>0</v>
      </c>
      <c r="F79" s="71">
        <f t="shared" si="17"/>
        <v>0</v>
      </c>
      <c r="G79" s="71">
        <f t="shared" si="17"/>
        <v>0</v>
      </c>
      <c r="H79" s="71">
        <f t="shared" si="17"/>
        <v>0</v>
      </c>
      <c r="I79" s="71">
        <f t="shared" si="17"/>
        <v>0</v>
      </c>
      <c r="J79" s="71">
        <f t="shared" si="17"/>
        <v>0</v>
      </c>
      <c r="K79" s="71">
        <f t="shared" si="17"/>
        <v>0</v>
      </c>
      <c r="L79" s="71">
        <f t="shared" si="17"/>
        <v>0</v>
      </c>
      <c r="M79" s="40">
        <f t="shared" si="3"/>
        <v>0</v>
      </c>
      <c r="N79" s="71">
        <f t="shared" si="17"/>
        <v>0</v>
      </c>
    </row>
    <row r="80" spans="1:14" s="8" customFormat="1" ht="11.25">
      <c r="A80" s="43" t="s">
        <v>93</v>
      </c>
      <c r="B80" s="44">
        <v>4110</v>
      </c>
      <c r="C80" s="44">
        <v>580</v>
      </c>
      <c r="D80" s="62">
        <f t="shared" ref="D80:L80" si="18">SUM(D81:D83)</f>
        <v>0</v>
      </c>
      <c r="E80" s="62">
        <f t="shared" si="18"/>
        <v>0</v>
      </c>
      <c r="F80" s="62">
        <f>SUM(F81:F83)</f>
        <v>0</v>
      </c>
      <c r="G80" s="62">
        <f>SUM(G81:G83)</f>
        <v>0</v>
      </c>
      <c r="H80" s="62">
        <f t="shared" si="18"/>
        <v>0</v>
      </c>
      <c r="I80" s="62">
        <f t="shared" si="18"/>
        <v>0</v>
      </c>
      <c r="J80" s="62">
        <f t="shared" si="18"/>
        <v>0</v>
      </c>
      <c r="K80" s="62">
        <f>SUM(K81:K83)</f>
        <v>0</v>
      </c>
      <c r="L80" s="62">
        <f t="shared" si="18"/>
        <v>0</v>
      </c>
      <c r="M80" s="40">
        <f t="shared" si="3"/>
        <v>0</v>
      </c>
      <c r="N80" s="62">
        <f>SUM(N81:N83)</f>
        <v>0</v>
      </c>
    </row>
    <row r="81" spans="1:14" s="8" customFormat="1" ht="11.25">
      <c r="A81" s="49" t="s">
        <v>94</v>
      </c>
      <c r="B81" s="41">
        <v>4111</v>
      </c>
      <c r="C81" s="41">
        <v>590</v>
      </c>
      <c r="D81" s="61">
        <v>0</v>
      </c>
      <c r="E81" s="62">
        <v>0</v>
      </c>
      <c r="F81" s="61">
        <v>0</v>
      </c>
      <c r="G81" s="61">
        <v>0</v>
      </c>
      <c r="H81" s="61">
        <v>0</v>
      </c>
      <c r="I81" s="61">
        <v>0</v>
      </c>
      <c r="J81" s="61">
        <v>0</v>
      </c>
      <c r="K81" s="61">
        <v>0</v>
      </c>
      <c r="L81" s="61">
        <v>0</v>
      </c>
      <c r="M81" s="40">
        <f t="shared" si="3"/>
        <v>0</v>
      </c>
      <c r="N81" s="61">
        <v>0</v>
      </c>
    </row>
    <row r="82" spans="1:14" s="8" customFormat="1" ht="11.25">
      <c r="A82" s="49" t="s">
        <v>95</v>
      </c>
      <c r="B82" s="41">
        <v>4112</v>
      </c>
      <c r="C82" s="41">
        <v>600</v>
      </c>
      <c r="D82" s="61">
        <v>0</v>
      </c>
      <c r="E82" s="62">
        <v>0</v>
      </c>
      <c r="F82" s="61">
        <v>0</v>
      </c>
      <c r="G82" s="61">
        <v>0</v>
      </c>
      <c r="H82" s="61">
        <v>0</v>
      </c>
      <c r="I82" s="61">
        <v>0</v>
      </c>
      <c r="J82" s="61">
        <v>0</v>
      </c>
      <c r="K82" s="61">
        <v>0</v>
      </c>
      <c r="L82" s="61">
        <v>0</v>
      </c>
      <c r="M82" s="40">
        <f t="shared" si="3"/>
        <v>0</v>
      </c>
      <c r="N82" s="61">
        <v>0</v>
      </c>
    </row>
    <row r="83" spans="1:14" s="8" customFormat="1" ht="12.75">
      <c r="A83" s="72" t="s">
        <v>96</v>
      </c>
      <c r="B83" s="41">
        <v>4113</v>
      </c>
      <c r="C83" s="41">
        <v>610</v>
      </c>
      <c r="D83" s="66">
        <v>0</v>
      </c>
      <c r="E83" s="67">
        <v>0</v>
      </c>
      <c r="F83" s="66">
        <v>0</v>
      </c>
      <c r="G83" s="66">
        <v>0</v>
      </c>
      <c r="H83" s="66">
        <v>0</v>
      </c>
      <c r="I83" s="66">
        <v>0</v>
      </c>
      <c r="J83" s="66">
        <v>0</v>
      </c>
      <c r="K83" s="66">
        <v>0</v>
      </c>
      <c r="L83" s="66">
        <v>0</v>
      </c>
      <c r="M83" s="40">
        <f t="shared" si="3"/>
        <v>0</v>
      </c>
      <c r="N83" s="66">
        <v>0</v>
      </c>
    </row>
    <row r="84" spans="1:14" s="8" customFormat="1" ht="11.25">
      <c r="A84" s="38" t="s">
        <v>97</v>
      </c>
      <c r="B84" s="38">
        <v>4200</v>
      </c>
      <c r="C84" s="38">
        <v>620</v>
      </c>
      <c r="D84" s="63">
        <f t="shared" ref="D84:N84" si="19">D85</f>
        <v>0</v>
      </c>
      <c r="E84" s="63">
        <f t="shared" si="19"/>
        <v>0</v>
      </c>
      <c r="F84" s="63">
        <f t="shared" si="19"/>
        <v>0</v>
      </c>
      <c r="G84" s="63">
        <f t="shared" si="19"/>
        <v>0</v>
      </c>
      <c r="H84" s="63">
        <f t="shared" si="19"/>
        <v>0</v>
      </c>
      <c r="I84" s="63">
        <f t="shared" si="19"/>
        <v>0</v>
      </c>
      <c r="J84" s="63">
        <f t="shared" si="19"/>
        <v>0</v>
      </c>
      <c r="K84" s="63">
        <f t="shared" si="19"/>
        <v>0</v>
      </c>
      <c r="L84" s="63">
        <f t="shared" si="19"/>
        <v>0</v>
      </c>
      <c r="M84" s="40">
        <f t="shared" si="3"/>
        <v>0</v>
      </c>
      <c r="N84" s="63">
        <f t="shared" si="19"/>
        <v>0</v>
      </c>
    </row>
    <row r="85" spans="1:14" s="8" customFormat="1" ht="11.25">
      <c r="A85" s="43" t="s">
        <v>98</v>
      </c>
      <c r="B85" s="44">
        <v>4210</v>
      </c>
      <c r="C85" s="44">
        <v>630</v>
      </c>
      <c r="D85" s="61">
        <v>0</v>
      </c>
      <c r="E85" s="62">
        <v>0</v>
      </c>
      <c r="F85" s="61">
        <v>0</v>
      </c>
      <c r="G85" s="61">
        <v>0</v>
      </c>
      <c r="H85" s="61">
        <v>0</v>
      </c>
      <c r="I85" s="61">
        <v>0</v>
      </c>
      <c r="J85" s="61">
        <v>0</v>
      </c>
      <c r="K85" s="61">
        <v>0</v>
      </c>
      <c r="L85" s="61">
        <v>0</v>
      </c>
      <c r="M85" s="40">
        <f t="shared" si="3"/>
        <v>0</v>
      </c>
      <c r="N85" s="61">
        <v>0</v>
      </c>
    </row>
    <row r="86" spans="1:14" s="8" customFormat="1" ht="11.25">
      <c r="A86" s="49" t="s">
        <v>99</v>
      </c>
      <c r="B86" s="41">
        <v>5000</v>
      </c>
      <c r="C86" s="41">
        <v>640</v>
      </c>
      <c r="D86" s="66" t="s">
        <v>100</v>
      </c>
      <c r="E86" s="66">
        <v>41561773</v>
      </c>
      <c r="F86" s="73" t="s">
        <v>100</v>
      </c>
      <c r="G86" s="73" t="s">
        <v>100</v>
      </c>
      <c r="H86" s="73" t="s">
        <v>100</v>
      </c>
      <c r="I86" s="73" t="s">
        <v>100</v>
      </c>
      <c r="J86" s="73" t="s">
        <v>100</v>
      </c>
      <c r="K86" s="73" t="s">
        <v>100</v>
      </c>
      <c r="L86" s="73" t="s">
        <v>100</v>
      </c>
      <c r="M86" s="73" t="s">
        <v>100</v>
      </c>
      <c r="N86" s="73" t="s">
        <v>100</v>
      </c>
    </row>
    <row r="87" spans="1:14" s="8" customFormat="1" ht="11.25" hidden="1">
      <c r="A87" s="74"/>
      <c r="B87" s="147"/>
      <c r="C87" s="170"/>
      <c r="D87" s="171"/>
      <c r="E87" s="172"/>
      <c r="F87" s="172"/>
      <c r="G87" s="171"/>
      <c r="H87" s="171"/>
      <c r="I87" s="171"/>
      <c r="J87" s="171"/>
      <c r="K87" s="171"/>
      <c r="L87" s="171"/>
      <c r="M87" s="148"/>
    </row>
    <row r="88" spans="1:14" s="8" customFormat="1" ht="11.25" hidden="1">
      <c r="A88" s="49"/>
      <c r="B88" s="41"/>
      <c r="C88" s="173"/>
      <c r="D88" s="174"/>
      <c r="E88" s="175"/>
      <c r="F88" s="175"/>
      <c r="G88" s="174"/>
      <c r="H88" s="174"/>
      <c r="I88" s="174"/>
      <c r="J88" s="174"/>
      <c r="K88" s="174"/>
      <c r="L88" s="174"/>
      <c r="M88" s="176"/>
    </row>
    <row r="89" spans="1:14" s="8" customFormat="1" ht="11.25" hidden="1">
      <c r="A89" s="49"/>
      <c r="B89" s="41"/>
      <c r="C89" s="173"/>
      <c r="D89" s="174"/>
      <c r="E89" s="175"/>
      <c r="F89" s="175"/>
      <c r="G89" s="174"/>
      <c r="H89" s="174"/>
      <c r="I89" s="174"/>
      <c r="J89" s="174"/>
      <c r="K89" s="174"/>
      <c r="L89" s="174"/>
      <c r="M89" s="176"/>
    </row>
    <row r="90" spans="1:14" s="8" customFormat="1" ht="11.25" hidden="1">
      <c r="A90" s="49"/>
      <c r="B90" s="41"/>
      <c r="C90" s="173"/>
      <c r="D90" s="174"/>
      <c r="E90" s="175"/>
      <c r="F90" s="175"/>
      <c r="G90" s="174"/>
      <c r="H90" s="174"/>
      <c r="I90" s="174"/>
      <c r="J90" s="174"/>
      <c r="K90" s="174"/>
      <c r="L90" s="174"/>
      <c r="M90" s="176"/>
    </row>
    <row r="91" spans="1:14" s="8" customFormat="1" ht="12" hidden="1">
      <c r="A91" s="89"/>
      <c r="B91" s="38"/>
      <c r="C91" s="177"/>
      <c r="D91" s="178"/>
      <c r="E91" s="92"/>
      <c r="F91" s="92"/>
      <c r="G91" s="178"/>
      <c r="H91" s="178"/>
      <c r="I91" s="178"/>
      <c r="J91" s="178"/>
      <c r="K91" s="178"/>
      <c r="L91" s="178"/>
      <c r="M91" s="179"/>
    </row>
    <row r="92" spans="1:14" s="8" customFormat="1" ht="11.25" hidden="1">
      <c r="A92" s="43"/>
      <c r="B92" s="44"/>
      <c r="C92" s="173"/>
      <c r="D92" s="180"/>
      <c r="E92" s="181"/>
      <c r="F92" s="181"/>
      <c r="G92" s="180"/>
      <c r="H92" s="180"/>
      <c r="I92" s="180"/>
      <c r="J92" s="180"/>
      <c r="K92" s="180"/>
      <c r="L92" s="180"/>
      <c r="M92" s="150"/>
    </row>
    <row r="93" spans="1:14" s="8" customFormat="1" ht="11.25" hidden="1">
      <c r="A93" s="43"/>
      <c r="B93" s="44"/>
      <c r="C93" s="173"/>
      <c r="D93" s="180"/>
      <c r="E93" s="181"/>
      <c r="F93" s="181"/>
      <c r="G93" s="180"/>
      <c r="H93" s="180"/>
      <c r="I93" s="180"/>
      <c r="J93" s="180"/>
      <c r="K93" s="180"/>
      <c r="L93" s="180"/>
      <c r="M93" s="150"/>
    </row>
    <row r="94" spans="1:14" s="8" customFormat="1" ht="11.25" hidden="1">
      <c r="A94" s="96"/>
      <c r="B94" s="182"/>
      <c r="C94" s="177"/>
      <c r="D94" s="183"/>
      <c r="E94" s="98"/>
      <c r="F94" s="98"/>
      <c r="G94" s="183"/>
      <c r="H94" s="183"/>
      <c r="I94" s="183"/>
      <c r="J94" s="183"/>
      <c r="K94" s="183"/>
      <c r="L94" s="183"/>
      <c r="M94" s="183"/>
    </row>
    <row r="95" spans="1:14" s="8" customFormat="1" ht="14.25" customHeight="1">
      <c r="A95" s="184" t="s">
        <v>141</v>
      </c>
      <c r="B95" s="156"/>
      <c r="C95" s="185"/>
      <c r="D95" s="186"/>
      <c r="E95" s="187"/>
      <c r="F95" s="187"/>
      <c r="G95" s="186"/>
      <c r="H95" s="186"/>
      <c r="I95" s="186"/>
      <c r="J95" s="186"/>
      <c r="K95" s="186"/>
      <c r="L95" s="186"/>
      <c r="M95" s="186"/>
    </row>
    <row r="96" spans="1:14" s="8" customFormat="1" ht="3" customHeight="1">
      <c r="A96" s="188"/>
      <c r="B96" s="156"/>
      <c r="C96" s="185"/>
      <c r="D96" s="186"/>
      <c r="E96" s="187"/>
      <c r="F96" s="187"/>
      <c r="G96" s="186"/>
      <c r="H96" s="186"/>
      <c r="I96" s="186"/>
      <c r="J96" s="186"/>
      <c r="K96" s="186"/>
      <c r="L96" s="186"/>
      <c r="M96" s="186"/>
    </row>
    <row r="97" spans="1:13" s="8" customFormat="1" ht="11.25" hidden="1">
      <c r="A97" s="188"/>
      <c r="B97" s="156"/>
      <c r="C97" s="185"/>
      <c r="D97" s="186"/>
      <c r="E97" s="189"/>
      <c r="F97" s="189"/>
      <c r="G97" s="186"/>
      <c r="H97" s="186"/>
      <c r="I97" s="186"/>
      <c r="J97" s="186"/>
      <c r="K97" s="186"/>
      <c r="L97" s="186"/>
      <c r="M97" s="186"/>
    </row>
    <row r="98" spans="1:13">
      <c r="A98" s="102" t="str">
        <f>[1]ЗАПОЛНИТЬ!F30</f>
        <v xml:space="preserve">Керівник </v>
      </c>
      <c r="B98" s="107"/>
      <c r="C98" s="107"/>
      <c r="D98" s="107"/>
      <c r="G98" s="104" t="str">
        <f>[1]ЗАПОЛНИТЬ!F26</f>
        <v>С.М.Дорошенко</v>
      </c>
      <c r="H98" s="104"/>
      <c r="I98" s="104"/>
    </row>
    <row r="99" spans="1:13">
      <c r="B99" s="105" t="s">
        <v>103</v>
      </c>
      <c r="C99" s="105"/>
      <c r="D99" s="105"/>
      <c r="G99" s="106" t="s">
        <v>104</v>
      </c>
      <c r="H99" s="106"/>
      <c r="I99" s="1"/>
    </row>
    <row r="100" spans="1:13">
      <c r="A100" s="102" t="str">
        <f>[1]ЗАПОЛНИТЬ!F31</f>
        <v>Головний бухгалтер</v>
      </c>
      <c r="B100" s="107"/>
      <c r="C100" s="107"/>
      <c r="D100" s="107"/>
      <c r="G100" s="104" t="str">
        <f>[1]ЗАПОЛНИТЬ!F28</f>
        <v>Л.М.Альохіна</v>
      </c>
      <c r="H100" s="104"/>
      <c r="I100" s="104"/>
    </row>
    <row r="101" spans="1:13" ht="8.25" customHeight="1">
      <c r="B101" s="105" t="s">
        <v>103</v>
      </c>
      <c r="C101" s="105"/>
      <c r="D101" s="105"/>
      <c r="G101" s="106" t="s">
        <v>104</v>
      </c>
      <c r="H101" s="106"/>
      <c r="I101" s="1"/>
    </row>
    <row r="102" spans="1:13" ht="12.75" customHeight="1">
      <c r="A102" s="1" t="str">
        <f>[1]ЗАПОЛНИТЬ!C19</f>
        <v>"10"січня 2019 року</v>
      </c>
    </row>
    <row r="103" spans="1:13">
      <c r="A103" s="8"/>
    </row>
  </sheetData>
  <sheetProtection sheet="1"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19685039370078741" right="0.19685039370078741" top="0.59055118110236227" bottom="0.19685039370078741" header="0.59055118110236227" footer="0.19685039370078741"/>
  <pageSetup paperSize="9" scale="88" fitToHeight="2" orientation="landscape" r:id="rId1"/>
</worksheet>
</file>

<file path=xl/worksheets/sheet4.xml><?xml version="1.0" encoding="utf-8"?>
<worksheet xmlns="http://schemas.openxmlformats.org/spreadsheetml/2006/main" xmlns:r="http://schemas.openxmlformats.org/officeDocument/2006/relationships">
  <sheetPr codeName="Аркуш81">
    <pageSetUpPr fitToPage="1"/>
  </sheetPr>
  <dimension ref="A1:P103"/>
  <sheetViews>
    <sheetView topLeftCell="A11" zoomScaleNormal="100" workbookViewId="0">
      <selection activeCell="D63" sqref="D63"/>
    </sheetView>
  </sheetViews>
  <sheetFormatPr defaultRowHeight="15"/>
  <cols>
    <col min="1" max="1" width="58.7109375" customWidth="1"/>
    <col min="2" max="2" width="5" customWidth="1"/>
    <col min="3" max="3" width="4" customWidth="1"/>
    <col min="4" max="4" width="12.28515625" customWidth="1"/>
    <col min="5" max="5" width="11.140625" customWidth="1"/>
    <col min="6" max="6" width="8.28515625" customWidth="1"/>
    <col min="7" max="7" width="7" customWidth="1"/>
    <col min="8" max="8" width="6" customWidth="1"/>
    <col min="9" max="9" width="11.85546875" customWidth="1"/>
    <col min="10" max="10" width="11.7109375" customWidth="1"/>
    <col min="11" max="11" width="9.7109375" customWidth="1"/>
    <col min="12" max="12" width="12" hidden="1" customWidth="1"/>
    <col min="13" max="13" width="9.85546875" customWidth="1"/>
    <col min="14" max="14" width="7.140625" customWidth="1"/>
  </cols>
  <sheetData>
    <row r="1" spans="1:16" s="1" customFormat="1" ht="15" customHeight="1">
      <c r="I1" s="2" t="s">
        <v>136</v>
      </c>
      <c r="J1" s="2"/>
      <c r="K1" s="2"/>
      <c r="L1" s="2"/>
      <c r="M1" s="2"/>
      <c r="N1" s="2"/>
    </row>
    <row r="2" spans="1:16" s="1" customFormat="1" ht="27.75" customHeight="1">
      <c r="H2" s="3"/>
      <c r="I2" s="2"/>
      <c r="J2" s="2"/>
      <c r="K2" s="2"/>
      <c r="L2" s="2"/>
      <c r="M2" s="2"/>
      <c r="N2" s="2"/>
    </row>
    <row r="3" spans="1:16" s="1" customFormat="1" ht="3" hidden="1" customHeight="1">
      <c r="H3" s="3"/>
      <c r="I3" s="2"/>
      <c r="J3" s="2"/>
      <c r="K3" s="2"/>
      <c r="L3" s="2"/>
      <c r="M3" s="2"/>
      <c r="N3" s="2"/>
    </row>
    <row r="4" spans="1:16" s="1" customFormat="1">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113"/>
      <c r="M5" s="113"/>
      <c r="N5" s="5"/>
      <c r="O5" s="5"/>
      <c r="P5" s="5"/>
    </row>
    <row r="6" spans="1:16" s="1" customFormat="1" ht="13.5" customHeight="1">
      <c r="A6" s="4" t="str">
        <f>CONCATENATE("за ",[1]ЗАПОЛНИТЬ!$B$17," ",[1]ЗАПОЛНИТЬ!$C$17)</f>
        <v>за  2018 р.</v>
      </c>
      <c r="B6" s="4"/>
      <c r="C6" s="4"/>
      <c r="D6" s="4"/>
      <c r="E6" s="4"/>
      <c r="F6" s="4"/>
      <c r="G6" s="4"/>
      <c r="H6" s="4"/>
      <c r="I6" s="4"/>
      <c r="J6" s="4"/>
      <c r="K6" s="4"/>
      <c r="L6" s="4"/>
      <c r="M6" s="4"/>
    </row>
    <row r="7" spans="1:16" s="8" customFormat="1" ht="11.25" hidden="1"/>
    <row r="8" spans="1:16" s="8" customFormat="1" ht="9.75" customHeight="1">
      <c r="M8" s="114" t="s">
        <v>2</v>
      </c>
      <c r="N8" s="114"/>
    </row>
    <row r="9" spans="1:16" s="8" customFormat="1" ht="22.5" customHeight="1">
      <c r="A9" s="11"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16"/>
      <c r="K9" s="13" t="str">
        <f>[1]ЗАПОЛНИТЬ!A13</f>
        <v>за ЄДРПОУ</v>
      </c>
      <c r="M9" s="119" t="str">
        <f>[1]ЗАПОЛНИТЬ!B13</f>
        <v>04058516</v>
      </c>
      <c r="N9" s="119"/>
    </row>
    <row r="10" spans="1:16"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18"/>
      <c r="I10" s="18"/>
      <c r="J10" s="18"/>
      <c r="K10" s="13" t="str">
        <f>[1]ЗАПОЛНИТЬ!A14</f>
        <v>за КОАТУУ</v>
      </c>
      <c r="M10" s="119">
        <f>[1]ЗАПОЛНИТЬ!B14</f>
        <v>6310136300</v>
      </c>
      <c r="N10" s="119"/>
    </row>
    <row r="11" spans="1:16" s="8" customFormat="1" ht="11.25" customHeight="1">
      <c r="A11" s="17" t="str">
        <f>[1]Ф.4.2.КФК15!A11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3" t="str">
        <f>[1]ЗАПОЛНИТЬ!A15</f>
        <v>за КОПФГ</v>
      </c>
      <c r="M11" s="121">
        <f>[1]ЗАПОЛНИТЬ!B15</f>
        <v>420</v>
      </c>
      <c r="N11" s="121"/>
    </row>
    <row r="12" spans="1:16" s="8" customFormat="1" ht="11.25" customHeight="1">
      <c r="A12" s="163" t="s">
        <v>9</v>
      </c>
      <c r="B12" s="163"/>
      <c r="C12" s="15"/>
      <c r="D12" s="164" t="str">
        <f>[1]ЗАПОЛНИТЬ!H9</f>
        <v>-</v>
      </c>
      <c r="E12" s="165" t="str">
        <f>IF(D12&gt;0,VLOOKUP(D12,'[1]ДовидникКВК(ГОС)'!A:B,2,FALSE),"")</f>
        <v>-</v>
      </c>
      <c r="F12" s="165"/>
      <c r="G12" s="165"/>
      <c r="H12" s="165"/>
      <c r="I12" s="165"/>
      <c r="J12" s="165"/>
      <c r="K12" s="166"/>
      <c r="L12" s="125"/>
      <c r="M12" s="125"/>
      <c r="N12" s="16"/>
    </row>
    <row r="13" spans="1:16" s="8" customFormat="1" ht="11.25">
      <c r="A13" s="22" t="s">
        <v>10</v>
      </c>
      <c r="B13" s="22"/>
      <c r="C13" s="15"/>
      <c r="D13" s="167"/>
      <c r="E13" s="29" t="str">
        <f>IF(D13&gt;0,VLOOKUP(D13,[1]ДовидникКПК!B:C,2,FALSE),"")</f>
        <v/>
      </c>
      <c r="F13" s="29"/>
      <c r="G13" s="29"/>
      <c r="H13" s="29"/>
      <c r="I13" s="29"/>
      <c r="J13" s="29"/>
      <c r="K13" s="29"/>
      <c r="L13" s="29"/>
      <c r="M13" s="29"/>
      <c r="N13" s="16"/>
    </row>
    <row r="14" spans="1:16" s="8" customFormat="1" ht="12" customHeight="1">
      <c r="A14" s="22" t="s">
        <v>11</v>
      </c>
      <c r="B14" s="22"/>
      <c r="C14" s="15"/>
      <c r="D14" s="28" t="str">
        <f>[1]ЗАПОЛНИТЬ!H10</f>
        <v>15</v>
      </c>
      <c r="E14" s="31" t="str">
        <f>[1]ЗАПОЛНИТЬ!I10</f>
        <v>Департамент будівництва та шляхового господарства Харківської міської ради</v>
      </c>
      <c r="F14" s="31"/>
      <c r="G14" s="31"/>
      <c r="H14" s="31"/>
      <c r="I14" s="31"/>
      <c r="J14" s="31"/>
      <c r="K14" s="31"/>
      <c r="L14" s="31"/>
      <c r="M14" s="31"/>
      <c r="N14" s="16"/>
    </row>
    <row r="15" spans="1:16" s="8" customFormat="1" ht="43.5" customHeight="1">
      <c r="A15" s="22" t="s">
        <v>12</v>
      </c>
      <c r="B15" s="22"/>
      <c r="C15" s="15"/>
      <c r="D15" s="30" t="s">
        <v>142</v>
      </c>
      <c r="E15" s="31" t="str">
        <f>VLOOKUP(RIGHT(D15,4),[1]КПКВМБ!A:B,2,FALSE)</f>
        <v>Будівництво інших об'єктів соціальної та виробничої інфраструктури комунальної власності</v>
      </c>
      <c r="F15" s="31"/>
      <c r="G15" s="31"/>
      <c r="H15" s="31"/>
      <c r="I15" s="31"/>
      <c r="J15" s="31"/>
      <c r="K15" s="31"/>
      <c r="L15" s="31"/>
      <c r="M15" s="31"/>
      <c r="N15" s="16"/>
    </row>
    <row r="16" spans="1:16" s="8" customFormat="1" ht="11.25">
      <c r="A16" s="32" t="s">
        <v>138</v>
      </c>
    </row>
    <row r="17" spans="1:14" s="8" customFormat="1" ht="11.25">
      <c r="A17" s="32" t="s">
        <v>15</v>
      </c>
    </row>
    <row r="18" spans="1:14" s="8" customFormat="1" ht="20.25" customHeight="1">
      <c r="A18" s="34" t="s">
        <v>16</v>
      </c>
      <c r="B18" s="129" t="s">
        <v>17</v>
      </c>
      <c r="C18" s="129" t="s">
        <v>18</v>
      </c>
      <c r="D18" s="129" t="s">
        <v>139</v>
      </c>
      <c r="E18" s="129" t="s">
        <v>20</v>
      </c>
      <c r="F18" s="129" t="s">
        <v>21</v>
      </c>
      <c r="G18" s="129"/>
      <c r="H18" s="129" t="s">
        <v>140</v>
      </c>
      <c r="I18" s="129" t="s">
        <v>22</v>
      </c>
      <c r="J18" s="129" t="s">
        <v>23</v>
      </c>
      <c r="K18" s="129"/>
      <c r="L18" s="129" t="s">
        <v>24</v>
      </c>
      <c r="M18" s="129" t="s">
        <v>25</v>
      </c>
      <c r="N18" s="129"/>
    </row>
    <row r="19" spans="1:14" s="8" customFormat="1" ht="11.25">
      <c r="A19" s="34"/>
      <c r="B19" s="129"/>
      <c r="C19" s="129"/>
      <c r="D19" s="129"/>
      <c r="E19" s="129"/>
      <c r="F19" s="129" t="s">
        <v>112</v>
      </c>
      <c r="G19" s="130" t="s">
        <v>113</v>
      </c>
      <c r="H19" s="129"/>
      <c r="I19" s="129"/>
      <c r="J19" s="129" t="s">
        <v>112</v>
      </c>
      <c r="K19" s="130" t="s">
        <v>119</v>
      </c>
      <c r="L19" s="129"/>
      <c r="M19" s="129" t="s">
        <v>112</v>
      </c>
      <c r="N19" s="168" t="s">
        <v>113</v>
      </c>
    </row>
    <row r="20" spans="1:14" s="8" customFormat="1" ht="26.25" customHeight="1">
      <c r="A20" s="34"/>
      <c r="B20" s="129"/>
      <c r="C20" s="129"/>
      <c r="D20" s="129"/>
      <c r="E20" s="129"/>
      <c r="F20" s="129"/>
      <c r="G20" s="130"/>
      <c r="H20" s="129"/>
      <c r="I20" s="129"/>
      <c r="J20" s="129"/>
      <c r="K20" s="130"/>
      <c r="L20" s="129"/>
      <c r="M20" s="129"/>
      <c r="N20" s="168"/>
    </row>
    <row r="21" spans="1:14" s="8" customFormat="1" ht="11.25">
      <c r="A21" s="169">
        <v>1</v>
      </c>
      <c r="B21" s="169">
        <v>2</v>
      </c>
      <c r="C21" s="169">
        <v>3</v>
      </c>
      <c r="D21" s="169">
        <v>4</v>
      </c>
      <c r="E21" s="169">
        <v>5</v>
      </c>
      <c r="F21" s="169">
        <v>6</v>
      </c>
      <c r="G21" s="169">
        <v>7</v>
      </c>
      <c r="H21" s="169">
        <v>8</v>
      </c>
      <c r="I21" s="169">
        <v>9</v>
      </c>
      <c r="J21" s="169">
        <v>10</v>
      </c>
      <c r="K21" s="169">
        <v>11</v>
      </c>
      <c r="L21" s="169">
        <v>12</v>
      </c>
      <c r="M21" s="169">
        <v>13</v>
      </c>
      <c r="N21" s="169">
        <v>14</v>
      </c>
    </row>
    <row r="22" spans="1:14" s="8" customFormat="1" ht="11.25">
      <c r="A22" s="38" t="s">
        <v>26</v>
      </c>
      <c r="B22" s="38" t="s">
        <v>27</v>
      </c>
      <c r="C22" s="39" t="s">
        <v>28</v>
      </c>
      <c r="D22" s="40">
        <f>D24+D59+D79+D84</f>
        <v>59159829</v>
      </c>
      <c r="E22" s="40">
        <f>E26+E29+E32+E33+E37+E45+E46+E86+E54</f>
        <v>59159829</v>
      </c>
      <c r="F22" s="40">
        <f t="shared" ref="F22:L22" si="0">F24+F59+F79+F84</f>
        <v>0</v>
      </c>
      <c r="G22" s="40">
        <f t="shared" si="0"/>
        <v>0</v>
      </c>
      <c r="H22" s="40">
        <f t="shared" si="0"/>
        <v>0</v>
      </c>
      <c r="I22" s="40">
        <f t="shared" si="0"/>
        <v>56523312.079999998</v>
      </c>
      <c r="J22" s="40">
        <f t="shared" si="0"/>
        <v>56523312.079999998</v>
      </c>
      <c r="K22" s="40">
        <f t="shared" si="0"/>
        <v>0</v>
      </c>
      <c r="L22" s="40">
        <f t="shared" si="0"/>
        <v>0</v>
      </c>
      <c r="M22" s="40">
        <f>F22-H22+I22-J22</f>
        <v>0</v>
      </c>
      <c r="N22" s="40">
        <f>N24+N59+N79+N84</f>
        <v>0</v>
      </c>
    </row>
    <row r="23" spans="1:14" s="8" customFormat="1" ht="11.25">
      <c r="A23" s="41" t="s">
        <v>127</v>
      </c>
      <c r="B23" s="38"/>
      <c r="C23" s="39"/>
      <c r="D23" s="40"/>
      <c r="E23" s="40"/>
      <c r="F23" s="40"/>
      <c r="G23" s="40"/>
      <c r="H23" s="40"/>
      <c r="I23" s="40"/>
      <c r="J23" s="40"/>
      <c r="K23" s="40"/>
      <c r="L23" s="40"/>
      <c r="M23" s="40"/>
      <c r="N23" s="40"/>
    </row>
    <row r="24" spans="1:14" s="8" customFormat="1" ht="11.25">
      <c r="A24" s="41" t="s">
        <v>128</v>
      </c>
      <c r="B24" s="38">
        <v>2000</v>
      </c>
      <c r="C24" s="39" t="s">
        <v>30</v>
      </c>
      <c r="D24" s="40">
        <f t="shared" ref="D24:J24" si="1">D25+D30+D47+D50+D54+D58</f>
        <v>0</v>
      </c>
      <c r="E24" s="40">
        <v>0</v>
      </c>
      <c r="F24" s="40">
        <f>F25+F30+F47+F50+F54+F58</f>
        <v>0</v>
      </c>
      <c r="G24" s="40">
        <f>G25+G30+G47+G50+G54+G58</f>
        <v>0</v>
      </c>
      <c r="H24" s="40">
        <f t="shared" si="1"/>
        <v>0</v>
      </c>
      <c r="I24" s="40">
        <f t="shared" si="1"/>
        <v>0</v>
      </c>
      <c r="J24" s="40">
        <f t="shared" si="1"/>
        <v>0</v>
      </c>
      <c r="K24" s="40">
        <f>K25+K30+K47+K50+K54+K58</f>
        <v>0</v>
      </c>
      <c r="L24" s="40">
        <f>L25+L30+L47+L50+L54+L58</f>
        <v>0</v>
      </c>
      <c r="M24" s="40">
        <f>F24-H24+I24-J24</f>
        <v>0</v>
      </c>
      <c r="N24" s="40">
        <f>N25+N30+N47+N50+N54+N58</f>
        <v>0</v>
      </c>
    </row>
    <row r="25" spans="1:14" s="8" customFormat="1" ht="11.25">
      <c r="A25" s="42" t="s">
        <v>31</v>
      </c>
      <c r="B25" s="38">
        <v>2100</v>
      </c>
      <c r="C25" s="39" t="s">
        <v>32</v>
      </c>
      <c r="D25" s="40">
        <f>D26+D29</f>
        <v>0</v>
      </c>
      <c r="E25" s="40">
        <v>0</v>
      </c>
      <c r="F25" s="40">
        <f t="shared" ref="F25:L25" si="2">F26+F29</f>
        <v>0</v>
      </c>
      <c r="G25" s="40">
        <f t="shared" si="2"/>
        <v>0</v>
      </c>
      <c r="H25" s="40">
        <f t="shared" si="2"/>
        <v>0</v>
      </c>
      <c r="I25" s="40">
        <f t="shared" si="2"/>
        <v>0</v>
      </c>
      <c r="J25" s="40">
        <f t="shared" si="2"/>
        <v>0</v>
      </c>
      <c r="K25" s="40">
        <f t="shared" si="2"/>
        <v>0</v>
      </c>
      <c r="L25" s="40">
        <f t="shared" si="2"/>
        <v>0</v>
      </c>
      <c r="M25" s="40">
        <f t="shared" ref="M25:M85" si="3">F25-H25+I25-J25</f>
        <v>0</v>
      </c>
      <c r="N25" s="40">
        <f>N26+N29</f>
        <v>0</v>
      </c>
    </row>
    <row r="26" spans="1:14" s="8" customFormat="1" ht="11.25">
      <c r="A26" s="43" t="s">
        <v>33</v>
      </c>
      <c r="B26" s="44">
        <v>2110</v>
      </c>
      <c r="C26" s="45" t="s">
        <v>34</v>
      </c>
      <c r="D26" s="46">
        <f t="shared" ref="D26:L26" si="4">SUM(D27:D28)</f>
        <v>0</v>
      </c>
      <c r="E26" s="47">
        <v>0</v>
      </c>
      <c r="F26" s="46">
        <f>SUM(F27:F28)</f>
        <v>0</v>
      </c>
      <c r="G26" s="46">
        <f>SUM(G27:G28)</f>
        <v>0</v>
      </c>
      <c r="H26" s="46">
        <f t="shared" si="4"/>
        <v>0</v>
      </c>
      <c r="I26" s="46">
        <f t="shared" si="4"/>
        <v>0</v>
      </c>
      <c r="J26" s="46">
        <f t="shared" si="4"/>
        <v>0</v>
      </c>
      <c r="K26" s="46">
        <f>SUM(K27:K28)</f>
        <v>0</v>
      </c>
      <c r="L26" s="46">
        <f t="shared" si="4"/>
        <v>0</v>
      </c>
      <c r="M26" s="40">
        <f t="shared" si="3"/>
        <v>0</v>
      </c>
      <c r="N26" s="46">
        <f>SUM(N27:N28)</f>
        <v>0</v>
      </c>
    </row>
    <row r="27" spans="1:14" s="8" customFormat="1" ht="11.25">
      <c r="A27" s="49" t="s">
        <v>35</v>
      </c>
      <c r="B27" s="41">
        <v>2111</v>
      </c>
      <c r="C27" s="50" t="s">
        <v>36</v>
      </c>
      <c r="D27" s="51">
        <v>0</v>
      </c>
      <c r="E27" s="52">
        <v>0</v>
      </c>
      <c r="F27" s="51">
        <v>0</v>
      </c>
      <c r="G27" s="51">
        <v>0</v>
      </c>
      <c r="H27" s="51">
        <v>0</v>
      </c>
      <c r="I27" s="51">
        <v>0</v>
      </c>
      <c r="J27" s="51">
        <v>0</v>
      </c>
      <c r="K27" s="51">
        <v>0</v>
      </c>
      <c r="L27" s="51">
        <v>0</v>
      </c>
      <c r="M27" s="40">
        <f t="shared" si="3"/>
        <v>0</v>
      </c>
      <c r="N27" s="51">
        <v>0</v>
      </c>
    </row>
    <row r="28" spans="1:14" s="8" customFormat="1" ht="11.25">
      <c r="A28" s="49" t="s">
        <v>37</v>
      </c>
      <c r="B28" s="41">
        <v>2112</v>
      </c>
      <c r="C28" s="50" t="s">
        <v>38</v>
      </c>
      <c r="D28" s="51">
        <v>0</v>
      </c>
      <c r="E28" s="52">
        <v>0</v>
      </c>
      <c r="F28" s="51">
        <v>0</v>
      </c>
      <c r="G28" s="51">
        <v>0</v>
      </c>
      <c r="H28" s="51">
        <v>0</v>
      </c>
      <c r="I28" s="51">
        <v>0</v>
      </c>
      <c r="J28" s="51">
        <v>0</v>
      </c>
      <c r="K28" s="51">
        <v>0</v>
      </c>
      <c r="L28" s="51">
        <v>0</v>
      </c>
      <c r="M28" s="40">
        <f t="shared" si="3"/>
        <v>0</v>
      </c>
      <c r="N28" s="51">
        <v>0</v>
      </c>
    </row>
    <row r="29" spans="1:14" s="8" customFormat="1" ht="11.25" customHeight="1">
      <c r="A29" s="54" t="s">
        <v>39</v>
      </c>
      <c r="B29" s="44">
        <v>2120</v>
      </c>
      <c r="C29" s="45" t="s">
        <v>40</v>
      </c>
      <c r="D29" s="47">
        <v>0</v>
      </c>
      <c r="E29" s="47">
        <v>0</v>
      </c>
      <c r="F29" s="47">
        <v>0</v>
      </c>
      <c r="G29" s="47">
        <v>0</v>
      </c>
      <c r="H29" s="47">
        <v>0</v>
      </c>
      <c r="I29" s="47">
        <v>0</v>
      </c>
      <c r="J29" s="47">
        <v>0</v>
      </c>
      <c r="K29" s="47">
        <v>0</v>
      </c>
      <c r="L29" s="47">
        <v>0</v>
      </c>
      <c r="M29" s="40">
        <f t="shared" si="3"/>
        <v>0</v>
      </c>
      <c r="N29" s="47">
        <v>0</v>
      </c>
    </row>
    <row r="30" spans="1:14" s="8" customFormat="1" ht="11.25">
      <c r="A30" s="55" t="s">
        <v>41</v>
      </c>
      <c r="B30" s="38">
        <v>2200</v>
      </c>
      <c r="C30" s="39" t="s">
        <v>42</v>
      </c>
      <c r="D30" s="56">
        <f>SUM(D31:D37)+D44</f>
        <v>0</v>
      </c>
      <c r="E30" s="56">
        <v>0</v>
      </c>
      <c r="F30" s="56">
        <f t="shared" ref="F30:L30" si="5">SUM(F31:F37)+F44</f>
        <v>0</v>
      </c>
      <c r="G30" s="56">
        <f t="shared" si="5"/>
        <v>0</v>
      </c>
      <c r="H30" s="56">
        <f t="shared" si="5"/>
        <v>0</v>
      </c>
      <c r="I30" s="56">
        <f t="shared" si="5"/>
        <v>0</v>
      </c>
      <c r="J30" s="56">
        <f t="shared" si="5"/>
        <v>0</v>
      </c>
      <c r="K30" s="56">
        <f t="shared" si="5"/>
        <v>0</v>
      </c>
      <c r="L30" s="56">
        <f t="shared" si="5"/>
        <v>0</v>
      </c>
      <c r="M30" s="40">
        <f t="shared" si="3"/>
        <v>0</v>
      </c>
      <c r="N30" s="56">
        <f>SUM(N31:N37)+N44</f>
        <v>0</v>
      </c>
    </row>
    <row r="31" spans="1:14" s="8" customFormat="1" ht="11.25">
      <c r="A31" s="43" t="s">
        <v>43</v>
      </c>
      <c r="B31" s="44">
        <v>2210</v>
      </c>
      <c r="C31" s="45" t="s">
        <v>44</v>
      </c>
      <c r="D31" s="47">
        <v>0</v>
      </c>
      <c r="E31" s="46">
        <v>0</v>
      </c>
      <c r="F31" s="47">
        <v>0</v>
      </c>
      <c r="G31" s="47">
        <v>0</v>
      </c>
      <c r="H31" s="47">
        <v>0</v>
      </c>
      <c r="I31" s="47">
        <v>0</v>
      </c>
      <c r="J31" s="47">
        <v>0</v>
      </c>
      <c r="K31" s="47">
        <v>0</v>
      </c>
      <c r="L31" s="47">
        <v>0</v>
      </c>
      <c r="M31" s="40">
        <f t="shared" si="3"/>
        <v>0</v>
      </c>
      <c r="N31" s="47">
        <v>0</v>
      </c>
    </row>
    <row r="32" spans="1:14" s="8" customFormat="1" ht="11.25">
      <c r="A32" s="43" t="s">
        <v>45</v>
      </c>
      <c r="B32" s="44">
        <v>2220</v>
      </c>
      <c r="C32" s="44">
        <v>100</v>
      </c>
      <c r="D32" s="47">
        <v>0</v>
      </c>
      <c r="E32" s="47">
        <v>0</v>
      </c>
      <c r="F32" s="47">
        <v>0</v>
      </c>
      <c r="G32" s="47">
        <v>0</v>
      </c>
      <c r="H32" s="47">
        <v>0</v>
      </c>
      <c r="I32" s="47">
        <v>0</v>
      </c>
      <c r="J32" s="47">
        <v>0</v>
      </c>
      <c r="K32" s="47">
        <v>0</v>
      </c>
      <c r="L32" s="47">
        <v>0</v>
      </c>
      <c r="M32" s="40">
        <f t="shared" si="3"/>
        <v>0</v>
      </c>
      <c r="N32" s="47">
        <v>0</v>
      </c>
    </row>
    <row r="33" spans="1:14" s="8" customFormat="1" ht="11.25">
      <c r="A33" s="43" t="s">
        <v>46</v>
      </c>
      <c r="B33" s="44">
        <v>2230</v>
      </c>
      <c r="C33" s="44">
        <v>110</v>
      </c>
      <c r="D33" s="47">
        <v>0</v>
      </c>
      <c r="E33" s="47">
        <v>0</v>
      </c>
      <c r="F33" s="47">
        <v>0</v>
      </c>
      <c r="G33" s="47">
        <v>0</v>
      </c>
      <c r="H33" s="47">
        <v>0</v>
      </c>
      <c r="I33" s="47">
        <v>0</v>
      </c>
      <c r="J33" s="47">
        <v>0</v>
      </c>
      <c r="K33" s="47">
        <v>0</v>
      </c>
      <c r="L33" s="47">
        <v>0</v>
      </c>
      <c r="M33" s="40">
        <f t="shared" si="3"/>
        <v>0</v>
      </c>
      <c r="N33" s="47">
        <v>0</v>
      </c>
    </row>
    <row r="34" spans="1:14" s="8" customFormat="1" ht="11.25">
      <c r="A34" s="43" t="s">
        <v>47</v>
      </c>
      <c r="B34" s="44">
        <v>2240</v>
      </c>
      <c r="C34" s="44">
        <v>120</v>
      </c>
      <c r="D34" s="47">
        <v>0</v>
      </c>
      <c r="E34" s="46">
        <v>0</v>
      </c>
      <c r="F34" s="47">
        <v>0</v>
      </c>
      <c r="G34" s="47">
        <v>0</v>
      </c>
      <c r="H34" s="47">
        <v>0</v>
      </c>
      <c r="I34" s="47">
        <v>0</v>
      </c>
      <c r="J34" s="47">
        <v>0</v>
      </c>
      <c r="K34" s="47">
        <v>0</v>
      </c>
      <c r="L34" s="47">
        <v>0</v>
      </c>
      <c r="M34" s="40">
        <f t="shared" si="3"/>
        <v>0</v>
      </c>
      <c r="N34" s="47">
        <v>0</v>
      </c>
    </row>
    <row r="35" spans="1:14" s="8" customFormat="1" ht="11.25">
      <c r="A35" s="43" t="s">
        <v>48</v>
      </c>
      <c r="B35" s="44">
        <v>2250</v>
      </c>
      <c r="C35" s="44">
        <v>130</v>
      </c>
      <c r="D35" s="47">
        <v>0</v>
      </c>
      <c r="E35" s="46">
        <v>0</v>
      </c>
      <c r="F35" s="47">
        <v>0</v>
      </c>
      <c r="G35" s="47">
        <v>0</v>
      </c>
      <c r="H35" s="47">
        <v>0</v>
      </c>
      <c r="I35" s="47">
        <v>0</v>
      </c>
      <c r="J35" s="47">
        <v>0</v>
      </c>
      <c r="K35" s="47">
        <v>0</v>
      </c>
      <c r="L35" s="47">
        <v>0</v>
      </c>
      <c r="M35" s="40">
        <f t="shared" si="3"/>
        <v>0</v>
      </c>
      <c r="N35" s="47">
        <v>0</v>
      </c>
    </row>
    <row r="36" spans="1:14" s="8" customFormat="1" ht="12.75" customHeight="1">
      <c r="A36" s="54" t="s">
        <v>49</v>
      </c>
      <c r="B36" s="44">
        <v>2260</v>
      </c>
      <c r="C36" s="44">
        <v>140</v>
      </c>
      <c r="D36" s="47">
        <v>0</v>
      </c>
      <c r="E36" s="46">
        <v>0</v>
      </c>
      <c r="F36" s="47">
        <v>0</v>
      </c>
      <c r="G36" s="47">
        <v>0</v>
      </c>
      <c r="H36" s="47">
        <v>0</v>
      </c>
      <c r="I36" s="47">
        <v>0</v>
      </c>
      <c r="J36" s="47">
        <v>0</v>
      </c>
      <c r="K36" s="47">
        <v>0</v>
      </c>
      <c r="L36" s="47">
        <v>0</v>
      </c>
      <c r="M36" s="40">
        <f t="shared" si="3"/>
        <v>0</v>
      </c>
      <c r="N36" s="47">
        <v>0</v>
      </c>
    </row>
    <row r="37" spans="1:14" s="8" customFormat="1" ht="11.25">
      <c r="A37" s="54" t="s">
        <v>50</v>
      </c>
      <c r="B37" s="44">
        <v>2270</v>
      </c>
      <c r="C37" s="44">
        <v>150</v>
      </c>
      <c r="D37" s="46">
        <f>SUM(D38:D43)</f>
        <v>0</v>
      </c>
      <c r="E37" s="47">
        <v>0</v>
      </c>
      <c r="F37" s="46">
        <f t="shared" ref="F37:L37" si="6">SUM(F38:F43)</f>
        <v>0</v>
      </c>
      <c r="G37" s="46">
        <f t="shared" si="6"/>
        <v>0</v>
      </c>
      <c r="H37" s="46">
        <f t="shared" si="6"/>
        <v>0</v>
      </c>
      <c r="I37" s="46">
        <f t="shared" si="6"/>
        <v>0</v>
      </c>
      <c r="J37" s="46">
        <f t="shared" si="6"/>
        <v>0</v>
      </c>
      <c r="K37" s="46">
        <f t="shared" si="6"/>
        <v>0</v>
      </c>
      <c r="L37" s="46">
        <f t="shared" si="6"/>
        <v>0</v>
      </c>
      <c r="M37" s="40">
        <f t="shared" si="3"/>
        <v>0</v>
      </c>
      <c r="N37" s="46">
        <f>SUM(N38:N43)</f>
        <v>0</v>
      </c>
    </row>
    <row r="38" spans="1:14" s="8" customFormat="1" ht="11.25">
      <c r="A38" s="49" t="s">
        <v>51</v>
      </c>
      <c r="B38" s="41">
        <v>2271</v>
      </c>
      <c r="C38" s="41">
        <v>160</v>
      </c>
      <c r="D38" s="51">
        <v>0</v>
      </c>
      <c r="E38" s="52">
        <v>0</v>
      </c>
      <c r="F38" s="51">
        <v>0</v>
      </c>
      <c r="G38" s="51">
        <v>0</v>
      </c>
      <c r="H38" s="51">
        <v>0</v>
      </c>
      <c r="I38" s="51">
        <v>0</v>
      </c>
      <c r="J38" s="51">
        <v>0</v>
      </c>
      <c r="K38" s="51">
        <v>0</v>
      </c>
      <c r="L38" s="51">
        <v>0</v>
      </c>
      <c r="M38" s="40">
        <f t="shared" si="3"/>
        <v>0</v>
      </c>
      <c r="N38" s="51">
        <v>0</v>
      </c>
    </row>
    <row r="39" spans="1:14" s="8" customFormat="1" ht="11.25">
      <c r="A39" s="49" t="s">
        <v>52</v>
      </c>
      <c r="B39" s="41">
        <v>2272</v>
      </c>
      <c r="C39" s="41">
        <v>170</v>
      </c>
      <c r="D39" s="51">
        <v>0</v>
      </c>
      <c r="E39" s="52">
        <v>0</v>
      </c>
      <c r="F39" s="51">
        <v>0</v>
      </c>
      <c r="G39" s="51">
        <v>0</v>
      </c>
      <c r="H39" s="51">
        <v>0</v>
      </c>
      <c r="I39" s="51">
        <v>0</v>
      </c>
      <c r="J39" s="51">
        <v>0</v>
      </c>
      <c r="K39" s="51">
        <v>0</v>
      </c>
      <c r="L39" s="51">
        <v>0</v>
      </c>
      <c r="M39" s="40">
        <f t="shared" si="3"/>
        <v>0</v>
      </c>
      <c r="N39" s="51">
        <v>0</v>
      </c>
    </row>
    <row r="40" spans="1:14" s="8" customFormat="1" ht="11.25">
      <c r="A40" s="49" t="s">
        <v>53</v>
      </c>
      <c r="B40" s="41">
        <v>2273</v>
      </c>
      <c r="C40" s="41">
        <v>180</v>
      </c>
      <c r="D40" s="51">
        <v>0</v>
      </c>
      <c r="E40" s="52">
        <v>0</v>
      </c>
      <c r="F40" s="51">
        <v>0</v>
      </c>
      <c r="G40" s="51">
        <v>0</v>
      </c>
      <c r="H40" s="51">
        <v>0</v>
      </c>
      <c r="I40" s="51">
        <v>0</v>
      </c>
      <c r="J40" s="51">
        <v>0</v>
      </c>
      <c r="K40" s="51">
        <v>0</v>
      </c>
      <c r="L40" s="51">
        <v>0</v>
      </c>
      <c r="M40" s="40">
        <f t="shared" si="3"/>
        <v>0</v>
      </c>
      <c r="N40" s="51">
        <v>0</v>
      </c>
    </row>
    <row r="41" spans="1:14" s="8" customFormat="1" ht="11.25">
      <c r="A41" s="49" t="s">
        <v>54</v>
      </c>
      <c r="B41" s="41">
        <v>2274</v>
      </c>
      <c r="C41" s="41">
        <v>190</v>
      </c>
      <c r="D41" s="51">
        <v>0</v>
      </c>
      <c r="E41" s="52">
        <v>0</v>
      </c>
      <c r="F41" s="51">
        <v>0</v>
      </c>
      <c r="G41" s="51">
        <v>0</v>
      </c>
      <c r="H41" s="51">
        <v>0</v>
      </c>
      <c r="I41" s="51">
        <v>0</v>
      </c>
      <c r="J41" s="51">
        <v>0</v>
      </c>
      <c r="K41" s="51">
        <v>0</v>
      </c>
      <c r="L41" s="51">
        <v>0</v>
      </c>
      <c r="M41" s="40">
        <f t="shared" si="3"/>
        <v>0</v>
      </c>
      <c r="N41" s="51">
        <v>0</v>
      </c>
    </row>
    <row r="42" spans="1:14" s="8" customFormat="1" ht="11.25">
      <c r="A42" s="49" t="s">
        <v>55</v>
      </c>
      <c r="B42" s="41">
        <v>2275</v>
      </c>
      <c r="C42" s="41">
        <v>200</v>
      </c>
      <c r="D42" s="51">
        <v>0</v>
      </c>
      <c r="E42" s="52">
        <v>0</v>
      </c>
      <c r="F42" s="51">
        <v>0</v>
      </c>
      <c r="G42" s="51">
        <v>0</v>
      </c>
      <c r="H42" s="51">
        <v>0</v>
      </c>
      <c r="I42" s="51">
        <v>0</v>
      </c>
      <c r="J42" s="51">
        <v>0</v>
      </c>
      <c r="K42" s="51">
        <v>0</v>
      </c>
      <c r="L42" s="51">
        <v>0</v>
      </c>
      <c r="M42" s="40">
        <f t="shared" si="3"/>
        <v>0</v>
      </c>
      <c r="N42" s="51">
        <v>0</v>
      </c>
    </row>
    <row r="43" spans="1:14" s="8" customFormat="1" ht="11.25">
      <c r="A43" s="49" t="s">
        <v>56</v>
      </c>
      <c r="B43" s="41">
        <v>2276</v>
      </c>
      <c r="C43" s="41">
        <v>210</v>
      </c>
      <c r="D43" s="51">
        <v>0</v>
      </c>
      <c r="E43" s="52">
        <v>0</v>
      </c>
      <c r="F43" s="51">
        <v>0</v>
      </c>
      <c r="G43" s="51">
        <v>0</v>
      </c>
      <c r="H43" s="51">
        <v>0</v>
      </c>
      <c r="I43" s="51">
        <v>0</v>
      </c>
      <c r="J43" s="51">
        <v>0</v>
      </c>
      <c r="K43" s="51">
        <v>0</v>
      </c>
      <c r="L43" s="51">
        <v>0</v>
      </c>
      <c r="M43" s="40">
        <f t="shared" si="3"/>
        <v>0</v>
      </c>
      <c r="N43" s="51">
        <v>0</v>
      </c>
    </row>
    <row r="44" spans="1:14" s="8" customFormat="1" ht="22.5">
      <c r="A44" s="54" t="s">
        <v>57</v>
      </c>
      <c r="B44" s="44">
        <v>2280</v>
      </c>
      <c r="C44" s="44">
        <v>220</v>
      </c>
      <c r="D44" s="46">
        <f>SUM(D45:D46)</f>
        <v>0</v>
      </c>
      <c r="E44" s="46">
        <v>0</v>
      </c>
      <c r="F44" s="46">
        <f t="shared" ref="F44:L44" si="7">SUM(F45:F46)</f>
        <v>0</v>
      </c>
      <c r="G44" s="46">
        <f t="shared" si="7"/>
        <v>0</v>
      </c>
      <c r="H44" s="46">
        <f t="shared" si="7"/>
        <v>0</v>
      </c>
      <c r="I44" s="46">
        <f t="shared" si="7"/>
        <v>0</v>
      </c>
      <c r="J44" s="46">
        <f t="shared" si="7"/>
        <v>0</v>
      </c>
      <c r="K44" s="46">
        <f t="shared" si="7"/>
        <v>0</v>
      </c>
      <c r="L44" s="46">
        <f t="shared" si="7"/>
        <v>0</v>
      </c>
      <c r="M44" s="40">
        <f t="shared" si="3"/>
        <v>0</v>
      </c>
      <c r="N44" s="46">
        <f>SUM(N45:N46)</f>
        <v>0</v>
      </c>
    </row>
    <row r="45" spans="1:14" s="8" customFormat="1" ht="22.5">
      <c r="A45" s="142" t="s">
        <v>58</v>
      </c>
      <c r="B45" s="41">
        <v>2281</v>
      </c>
      <c r="C45" s="41">
        <v>230</v>
      </c>
      <c r="D45" s="51">
        <v>0</v>
      </c>
      <c r="E45" s="51">
        <v>0</v>
      </c>
      <c r="F45" s="51">
        <v>0</v>
      </c>
      <c r="G45" s="51">
        <v>0</v>
      </c>
      <c r="H45" s="51">
        <v>0</v>
      </c>
      <c r="I45" s="51">
        <v>0</v>
      </c>
      <c r="J45" s="51">
        <v>0</v>
      </c>
      <c r="K45" s="51">
        <v>0</v>
      </c>
      <c r="L45" s="51">
        <v>0</v>
      </c>
      <c r="M45" s="40">
        <f t="shared" si="3"/>
        <v>0</v>
      </c>
      <c r="N45" s="51">
        <v>0</v>
      </c>
    </row>
    <row r="46" spans="1:14" s="8" customFormat="1" ht="22.5">
      <c r="A46" s="49" t="s">
        <v>59</v>
      </c>
      <c r="B46" s="41">
        <v>2282</v>
      </c>
      <c r="C46" s="41">
        <v>240</v>
      </c>
      <c r="D46" s="51">
        <v>0</v>
      </c>
      <c r="E46" s="51">
        <v>0</v>
      </c>
      <c r="F46" s="51">
        <v>0</v>
      </c>
      <c r="G46" s="51">
        <v>0</v>
      </c>
      <c r="H46" s="51">
        <v>0</v>
      </c>
      <c r="I46" s="51">
        <v>0</v>
      </c>
      <c r="J46" s="51">
        <v>0</v>
      </c>
      <c r="K46" s="51">
        <v>0</v>
      </c>
      <c r="L46" s="51">
        <v>0</v>
      </c>
      <c r="M46" s="40">
        <f t="shared" si="3"/>
        <v>0</v>
      </c>
      <c r="N46" s="51">
        <v>0</v>
      </c>
    </row>
    <row r="47" spans="1:14" s="8" customFormat="1" ht="11.25">
      <c r="A47" s="42" t="s">
        <v>60</v>
      </c>
      <c r="B47" s="38">
        <v>2400</v>
      </c>
      <c r="C47" s="38">
        <v>250</v>
      </c>
      <c r="D47" s="56">
        <f t="shared" ref="D47:L47" si="8">SUM(D48:D49)</f>
        <v>0</v>
      </c>
      <c r="E47" s="56">
        <f t="shared" si="8"/>
        <v>0</v>
      </c>
      <c r="F47" s="56">
        <f>SUM(F48:F49)</f>
        <v>0</v>
      </c>
      <c r="G47" s="56">
        <f>SUM(G48:G49)</f>
        <v>0</v>
      </c>
      <c r="H47" s="56">
        <f t="shared" si="8"/>
        <v>0</v>
      </c>
      <c r="I47" s="56">
        <f t="shared" si="8"/>
        <v>0</v>
      </c>
      <c r="J47" s="56">
        <f t="shared" si="8"/>
        <v>0</v>
      </c>
      <c r="K47" s="56">
        <f>SUM(K48:K49)</f>
        <v>0</v>
      </c>
      <c r="L47" s="56">
        <f t="shared" si="8"/>
        <v>0</v>
      </c>
      <c r="M47" s="40">
        <f t="shared" si="3"/>
        <v>0</v>
      </c>
      <c r="N47" s="56">
        <f>SUM(N48:N49)</f>
        <v>0</v>
      </c>
    </row>
    <row r="48" spans="1:14" s="8" customFormat="1" ht="11.25">
      <c r="A48" s="59" t="s">
        <v>61</v>
      </c>
      <c r="B48" s="44">
        <v>2410</v>
      </c>
      <c r="C48" s="44">
        <v>260</v>
      </c>
      <c r="D48" s="47">
        <v>0</v>
      </c>
      <c r="E48" s="46">
        <v>0</v>
      </c>
      <c r="F48" s="47">
        <v>0</v>
      </c>
      <c r="G48" s="47">
        <v>0</v>
      </c>
      <c r="H48" s="47">
        <v>0</v>
      </c>
      <c r="I48" s="47">
        <v>0</v>
      </c>
      <c r="J48" s="47">
        <v>0</v>
      </c>
      <c r="K48" s="47">
        <v>0</v>
      </c>
      <c r="L48" s="47">
        <v>0</v>
      </c>
      <c r="M48" s="40">
        <f t="shared" si="3"/>
        <v>0</v>
      </c>
      <c r="N48" s="47">
        <v>0</v>
      </c>
    </row>
    <row r="49" spans="1:14" s="8" customFormat="1" ht="11.25">
      <c r="A49" s="59" t="s">
        <v>62</v>
      </c>
      <c r="B49" s="44">
        <v>2420</v>
      </c>
      <c r="C49" s="44">
        <v>270</v>
      </c>
      <c r="D49" s="47">
        <v>0</v>
      </c>
      <c r="E49" s="46">
        <v>0</v>
      </c>
      <c r="F49" s="47">
        <v>0</v>
      </c>
      <c r="G49" s="47">
        <v>0</v>
      </c>
      <c r="H49" s="47">
        <v>0</v>
      </c>
      <c r="I49" s="47">
        <v>0</v>
      </c>
      <c r="J49" s="47">
        <v>0</v>
      </c>
      <c r="K49" s="47">
        <v>0</v>
      </c>
      <c r="L49" s="47">
        <v>0</v>
      </c>
      <c r="M49" s="40">
        <f t="shared" si="3"/>
        <v>0</v>
      </c>
      <c r="N49" s="47">
        <v>0</v>
      </c>
    </row>
    <row r="50" spans="1:14" s="8" customFormat="1" ht="11.25" customHeight="1">
      <c r="A50" s="60" t="s">
        <v>63</v>
      </c>
      <c r="B50" s="38">
        <v>2600</v>
      </c>
      <c r="C50" s="38">
        <v>280</v>
      </c>
      <c r="D50" s="56">
        <f t="shared" ref="D50:L50" si="9">SUM(D51:D53)</f>
        <v>0</v>
      </c>
      <c r="E50" s="56">
        <f t="shared" si="9"/>
        <v>0</v>
      </c>
      <c r="F50" s="56">
        <f>SUM(F51:F53)</f>
        <v>0</v>
      </c>
      <c r="G50" s="56">
        <f>SUM(G51:G53)</f>
        <v>0</v>
      </c>
      <c r="H50" s="56">
        <f t="shared" si="9"/>
        <v>0</v>
      </c>
      <c r="I50" s="56">
        <f t="shared" si="9"/>
        <v>0</v>
      </c>
      <c r="J50" s="56">
        <f t="shared" si="9"/>
        <v>0</v>
      </c>
      <c r="K50" s="56">
        <f>SUM(K51:K53)</f>
        <v>0</v>
      </c>
      <c r="L50" s="56">
        <f t="shared" si="9"/>
        <v>0</v>
      </c>
      <c r="M50" s="40">
        <f t="shared" si="3"/>
        <v>0</v>
      </c>
      <c r="N50" s="56">
        <f>SUM(N51:N53)</f>
        <v>0</v>
      </c>
    </row>
    <row r="51" spans="1:14" s="8" customFormat="1" ht="11.25" customHeight="1">
      <c r="A51" s="54" t="s">
        <v>64</v>
      </c>
      <c r="B51" s="44">
        <v>2610</v>
      </c>
      <c r="C51" s="44">
        <v>290</v>
      </c>
      <c r="D51" s="61">
        <v>0</v>
      </c>
      <c r="E51" s="62">
        <v>0</v>
      </c>
      <c r="F51" s="61">
        <v>0</v>
      </c>
      <c r="G51" s="61">
        <v>0</v>
      </c>
      <c r="H51" s="61">
        <v>0</v>
      </c>
      <c r="I51" s="61">
        <v>0</v>
      </c>
      <c r="J51" s="61">
        <v>0</v>
      </c>
      <c r="K51" s="61">
        <v>0</v>
      </c>
      <c r="L51" s="61">
        <v>0</v>
      </c>
      <c r="M51" s="40">
        <f t="shared" si="3"/>
        <v>0</v>
      </c>
      <c r="N51" s="61">
        <v>0</v>
      </c>
    </row>
    <row r="52" spans="1:14" s="8" customFormat="1" ht="11.25">
      <c r="A52" s="54" t="s">
        <v>65</v>
      </c>
      <c r="B52" s="44">
        <v>2620</v>
      </c>
      <c r="C52" s="44">
        <v>300</v>
      </c>
      <c r="D52" s="61">
        <v>0</v>
      </c>
      <c r="E52" s="62">
        <v>0</v>
      </c>
      <c r="F52" s="61">
        <v>0</v>
      </c>
      <c r="G52" s="61">
        <v>0</v>
      </c>
      <c r="H52" s="61">
        <v>0</v>
      </c>
      <c r="I52" s="61">
        <v>0</v>
      </c>
      <c r="J52" s="61">
        <v>0</v>
      </c>
      <c r="K52" s="61">
        <v>0</v>
      </c>
      <c r="L52" s="61">
        <v>0</v>
      </c>
      <c r="M52" s="40">
        <f t="shared" si="3"/>
        <v>0</v>
      </c>
      <c r="N52" s="61">
        <v>0</v>
      </c>
    </row>
    <row r="53" spans="1:14" s="8" customFormat="1" ht="12" customHeight="1">
      <c r="A53" s="59" t="s">
        <v>66</v>
      </c>
      <c r="B53" s="44">
        <v>2630</v>
      </c>
      <c r="C53" s="44">
        <v>310</v>
      </c>
      <c r="D53" s="61">
        <v>0</v>
      </c>
      <c r="E53" s="62">
        <v>0</v>
      </c>
      <c r="F53" s="61">
        <v>0</v>
      </c>
      <c r="G53" s="61">
        <v>0</v>
      </c>
      <c r="H53" s="61">
        <v>0</v>
      </c>
      <c r="I53" s="61">
        <v>0</v>
      </c>
      <c r="J53" s="61">
        <v>0</v>
      </c>
      <c r="K53" s="61">
        <v>0</v>
      </c>
      <c r="L53" s="61">
        <v>0</v>
      </c>
      <c r="M53" s="40">
        <f t="shared" si="3"/>
        <v>0</v>
      </c>
      <c r="N53" s="61">
        <v>0</v>
      </c>
    </row>
    <row r="54" spans="1:14" s="8" customFormat="1" ht="11.25">
      <c r="A54" s="55" t="s">
        <v>67</v>
      </c>
      <c r="B54" s="38">
        <v>2700</v>
      </c>
      <c r="C54" s="38">
        <v>320</v>
      </c>
      <c r="D54" s="63">
        <f t="shared" ref="D54:L54" si="10">SUM(D55:D57)</f>
        <v>0</v>
      </c>
      <c r="E54" s="63">
        <v>0</v>
      </c>
      <c r="F54" s="63">
        <f>SUM(F55:F57)</f>
        <v>0</v>
      </c>
      <c r="G54" s="63">
        <f>SUM(G55:G57)</f>
        <v>0</v>
      </c>
      <c r="H54" s="63">
        <f t="shared" si="10"/>
        <v>0</v>
      </c>
      <c r="I54" s="63">
        <f t="shared" si="10"/>
        <v>0</v>
      </c>
      <c r="J54" s="63">
        <f t="shared" si="10"/>
        <v>0</v>
      </c>
      <c r="K54" s="63">
        <f>SUM(K55:K57)</f>
        <v>0</v>
      </c>
      <c r="L54" s="63">
        <f t="shared" si="10"/>
        <v>0</v>
      </c>
      <c r="M54" s="40">
        <f t="shared" si="3"/>
        <v>0</v>
      </c>
      <c r="N54" s="63">
        <f>SUM(N55:N57)</f>
        <v>0</v>
      </c>
    </row>
    <row r="55" spans="1:14" s="8" customFormat="1" ht="11.25">
      <c r="A55" s="54" t="s">
        <v>68</v>
      </c>
      <c r="B55" s="44">
        <v>2710</v>
      </c>
      <c r="C55" s="44">
        <v>330</v>
      </c>
      <c r="D55" s="61">
        <v>0</v>
      </c>
      <c r="E55" s="62">
        <v>0</v>
      </c>
      <c r="F55" s="61">
        <v>0</v>
      </c>
      <c r="G55" s="61">
        <v>0</v>
      </c>
      <c r="H55" s="61">
        <v>0</v>
      </c>
      <c r="I55" s="61">
        <v>0</v>
      </c>
      <c r="J55" s="61">
        <v>0</v>
      </c>
      <c r="K55" s="61">
        <v>0</v>
      </c>
      <c r="L55" s="61">
        <v>0</v>
      </c>
      <c r="M55" s="40">
        <f t="shared" si="3"/>
        <v>0</v>
      </c>
      <c r="N55" s="61">
        <v>0</v>
      </c>
    </row>
    <row r="56" spans="1:14" s="8" customFormat="1" ht="11.25">
      <c r="A56" s="54" t="s">
        <v>69</v>
      </c>
      <c r="B56" s="44">
        <v>2720</v>
      </c>
      <c r="C56" s="44">
        <v>340</v>
      </c>
      <c r="D56" s="61">
        <v>0</v>
      </c>
      <c r="E56" s="62">
        <v>0</v>
      </c>
      <c r="F56" s="61">
        <v>0</v>
      </c>
      <c r="G56" s="61">
        <v>0</v>
      </c>
      <c r="H56" s="61">
        <v>0</v>
      </c>
      <c r="I56" s="61">
        <v>0</v>
      </c>
      <c r="J56" s="61">
        <v>0</v>
      </c>
      <c r="K56" s="61">
        <v>0</v>
      </c>
      <c r="L56" s="61">
        <v>0</v>
      </c>
      <c r="M56" s="40">
        <f t="shared" si="3"/>
        <v>0</v>
      </c>
      <c r="N56" s="61">
        <v>0</v>
      </c>
    </row>
    <row r="57" spans="1:14" s="8" customFormat="1" ht="11.25">
      <c r="A57" s="54" t="s">
        <v>70</v>
      </c>
      <c r="B57" s="44">
        <v>2730</v>
      </c>
      <c r="C57" s="44">
        <v>350</v>
      </c>
      <c r="D57" s="61">
        <v>0</v>
      </c>
      <c r="E57" s="62">
        <v>0</v>
      </c>
      <c r="F57" s="61">
        <v>0</v>
      </c>
      <c r="G57" s="61">
        <v>0</v>
      </c>
      <c r="H57" s="61">
        <v>0</v>
      </c>
      <c r="I57" s="61">
        <v>0</v>
      </c>
      <c r="J57" s="61">
        <v>0</v>
      </c>
      <c r="K57" s="61">
        <v>0</v>
      </c>
      <c r="L57" s="61">
        <v>0</v>
      </c>
      <c r="M57" s="40">
        <f t="shared" si="3"/>
        <v>0</v>
      </c>
      <c r="N57" s="61">
        <v>0</v>
      </c>
    </row>
    <row r="58" spans="1:14" s="8" customFormat="1" ht="11.25">
      <c r="A58" s="55" t="s">
        <v>71</v>
      </c>
      <c r="B58" s="38">
        <v>2800</v>
      </c>
      <c r="C58" s="38">
        <v>360</v>
      </c>
      <c r="D58" s="64">
        <v>0</v>
      </c>
      <c r="E58" s="63">
        <v>0</v>
      </c>
      <c r="F58" s="64">
        <v>0</v>
      </c>
      <c r="G58" s="64">
        <v>0</v>
      </c>
      <c r="H58" s="64">
        <v>0</v>
      </c>
      <c r="I58" s="64">
        <v>0</v>
      </c>
      <c r="J58" s="64">
        <v>0</v>
      </c>
      <c r="K58" s="64">
        <v>0</v>
      </c>
      <c r="L58" s="64">
        <v>0</v>
      </c>
      <c r="M58" s="40">
        <f t="shared" si="3"/>
        <v>0</v>
      </c>
      <c r="N58" s="64">
        <v>0</v>
      </c>
    </row>
    <row r="59" spans="1:14" s="8" customFormat="1" ht="11.25">
      <c r="A59" s="38" t="s">
        <v>72</v>
      </c>
      <c r="B59" s="38">
        <v>3000</v>
      </c>
      <c r="C59" s="38">
        <v>370</v>
      </c>
      <c r="D59" s="63">
        <f t="shared" ref="D59:L59" si="11">D60+D74</f>
        <v>59159829</v>
      </c>
      <c r="E59" s="63">
        <f t="shared" si="11"/>
        <v>0</v>
      </c>
      <c r="F59" s="63">
        <f>F60+F74</f>
        <v>0</v>
      </c>
      <c r="G59" s="63">
        <f>G60+G74</f>
        <v>0</v>
      </c>
      <c r="H59" s="63">
        <f t="shared" si="11"/>
        <v>0</v>
      </c>
      <c r="I59" s="63">
        <f t="shared" si="11"/>
        <v>56523312.079999998</v>
      </c>
      <c r="J59" s="63">
        <f t="shared" si="11"/>
        <v>56523312.079999998</v>
      </c>
      <c r="K59" s="63">
        <f>K60+K74</f>
        <v>0</v>
      </c>
      <c r="L59" s="63">
        <f t="shared" si="11"/>
        <v>0</v>
      </c>
      <c r="M59" s="40">
        <f t="shared" si="3"/>
        <v>0</v>
      </c>
      <c r="N59" s="63">
        <f>N60+N74</f>
        <v>0</v>
      </c>
    </row>
    <row r="60" spans="1:14" s="8" customFormat="1" ht="11.25">
      <c r="A60" s="42" t="s">
        <v>73</v>
      </c>
      <c r="B60" s="38">
        <v>3100</v>
      </c>
      <c r="C60" s="38">
        <v>380</v>
      </c>
      <c r="D60" s="63">
        <f t="shared" ref="D60:L60" si="12">D61+D62+D65+D68+D72+D73</f>
        <v>59159829</v>
      </c>
      <c r="E60" s="63">
        <f t="shared" si="12"/>
        <v>0</v>
      </c>
      <c r="F60" s="63">
        <f>F61+F62+F65+F68+F72+F73</f>
        <v>0</v>
      </c>
      <c r="G60" s="63">
        <f>G61+G62+G65+G68+G72+G73</f>
        <v>0</v>
      </c>
      <c r="H60" s="63">
        <f t="shared" si="12"/>
        <v>0</v>
      </c>
      <c r="I60" s="63">
        <f t="shared" si="12"/>
        <v>56523312.079999998</v>
      </c>
      <c r="J60" s="63">
        <f t="shared" si="12"/>
        <v>56523312.079999998</v>
      </c>
      <c r="K60" s="63">
        <f>K61+K62+K65+K68+K72+K73</f>
        <v>0</v>
      </c>
      <c r="L60" s="63">
        <f t="shared" si="12"/>
        <v>0</v>
      </c>
      <c r="M60" s="40">
        <f t="shared" si="3"/>
        <v>0</v>
      </c>
      <c r="N60" s="63">
        <f>N61+N62+N65+N68+N72+N73</f>
        <v>0</v>
      </c>
    </row>
    <row r="61" spans="1:14" s="8" customFormat="1" ht="11.25">
      <c r="A61" s="54" t="s">
        <v>74</v>
      </c>
      <c r="B61" s="44">
        <v>3110</v>
      </c>
      <c r="C61" s="44">
        <v>390</v>
      </c>
      <c r="D61" s="61">
        <v>0</v>
      </c>
      <c r="E61" s="62">
        <v>0</v>
      </c>
      <c r="F61" s="61">
        <v>0</v>
      </c>
      <c r="G61" s="61">
        <v>0</v>
      </c>
      <c r="H61" s="61">
        <v>0</v>
      </c>
      <c r="I61" s="61">
        <v>0</v>
      </c>
      <c r="J61" s="61">
        <v>0</v>
      </c>
      <c r="K61" s="61">
        <v>0</v>
      </c>
      <c r="L61" s="61">
        <v>0</v>
      </c>
      <c r="M61" s="40">
        <f t="shared" si="3"/>
        <v>0</v>
      </c>
      <c r="N61" s="61">
        <v>0</v>
      </c>
    </row>
    <row r="62" spans="1:14" s="8" customFormat="1" ht="11.25">
      <c r="A62" s="59" t="s">
        <v>75</v>
      </c>
      <c r="B62" s="44">
        <v>3120</v>
      </c>
      <c r="C62" s="44">
        <v>400</v>
      </c>
      <c r="D62" s="65">
        <f t="shared" ref="D62:L62" si="13">SUM(D63:D64)</f>
        <v>28026662</v>
      </c>
      <c r="E62" s="65">
        <f t="shared" si="13"/>
        <v>0</v>
      </c>
      <c r="F62" s="65">
        <f>SUM(F63:F64)</f>
        <v>0</v>
      </c>
      <c r="G62" s="65">
        <f>SUM(G63:G64)</f>
        <v>0</v>
      </c>
      <c r="H62" s="65">
        <f t="shared" si="13"/>
        <v>0</v>
      </c>
      <c r="I62" s="65">
        <f t="shared" si="13"/>
        <v>25390152.600000001</v>
      </c>
      <c r="J62" s="65">
        <f t="shared" si="13"/>
        <v>25390152.600000001</v>
      </c>
      <c r="K62" s="65">
        <f>SUM(K63:K64)</f>
        <v>0</v>
      </c>
      <c r="L62" s="65">
        <f t="shared" si="13"/>
        <v>0</v>
      </c>
      <c r="M62" s="40">
        <f t="shared" si="3"/>
        <v>0</v>
      </c>
      <c r="N62" s="65">
        <f>SUM(N63:N64)</f>
        <v>0</v>
      </c>
    </row>
    <row r="63" spans="1:14" s="8" customFormat="1" ht="11.25">
      <c r="A63" s="49" t="s">
        <v>76</v>
      </c>
      <c r="B63" s="41">
        <v>3121</v>
      </c>
      <c r="C63" s="41">
        <v>410</v>
      </c>
      <c r="D63" s="66">
        <v>0</v>
      </c>
      <c r="E63" s="67">
        <v>0</v>
      </c>
      <c r="F63" s="66">
        <v>0</v>
      </c>
      <c r="G63" s="66">
        <v>0</v>
      </c>
      <c r="H63" s="66">
        <v>0</v>
      </c>
      <c r="I63" s="66">
        <v>0</v>
      </c>
      <c r="J63" s="66">
        <v>0</v>
      </c>
      <c r="K63" s="66">
        <v>0</v>
      </c>
      <c r="L63" s="66">
        <v>0</v>
      </c>
      <c r="M63" s="40">
        <f t="shared" si="3"/>
        <v>0</v>
      </c>
      <c r="N63" s="66">
        <v>0</v>
      </c>
    </row>
    <row r="64" spans="1:14" s="8" customFormat="1" ht="11.25">
      <c r="A64" s="49" t="s">
        <v>77</v>
      </c>
      <c r="B64" s="41">
        <v>3122</v>
      </c>
      <c r="C64" s="41">
        <v>420</v>
      </c>
      <c r="D64" s="66">
        <v>28026662</v>
      </c>
      <c r="E64" s="67">
        <v>0</v>
      </c>
      <c r="F64" s="66">
        <v>0</v>
      </c>
      <c r="G64" s="66">
        <v>0</v>
      </c>
      <c r="H64" s="66">
        <v>0</v>
      </c>
      <c r="I64" s="66">
        <v>25390152.600000001</v>
      </c>
      <c r="J64" s="66">
        <v>25390152.600000001</v>
      </c>
      <c r="K64" s="66">
        <v>0</v>
      </c>
      <c r="L64" s="66">
        <v>0</v>
      </c>
      <c r="M64" s="40">
        <f t="shared" si="3"/>
        <v>0</v>
      </c>
      <c r="N64" s="66">
        <v>0</v>
      </c>
    </row>
    <row r="65" spans="1:14" s="8" customFormat="1" ht="11.25">
      <c r="A65" s="43" t="s">
        <v>78</v>
      </c>
      <c r="B65" s="44">
        <v>3130</v>
      </c>
      <c r="C65" s="44">
        <v>430</v>
      </c>
      <c r="D65" s="62">
        <f t="shared" ref="D65:L65" si="14">SUM(D66:D67)</f>
        <v>0</v>
      </c>
      <c r="E65" s="62">
        <f t="shared" si="14"/>
        <v>0</v>
      </c>
      <c r="F65" s="62">
        <f>SUM(F66:F67)</f>
        <v>0</v>
      </c>
      <c r="G65" s="62">
        <f>SUM(G66:G67)</f>
        <v>0</v>
      </c>
      <c r="H65" s="62">
        <f t="shared" si="14"/>
        <v>0</v>
      </c>
      <c r="I65" s="62">
        <f t="shared" si="14"/>
        <v>0</v>
      </c>
      <c r="J65" s="62">
        <f t="shared" si="14"/>
        <v>0</v>
      </c>
      <c r="K65" s="62">
        <f>SUM(K66:K67)</f>
        <v>0</v>
      </c>
      <c r="L65" s="62">
        <f t="shared" si="14"/>
        <v>0</v>
      </c>
      <c r="M65" s="40">
        <f t="shared" si="3"/>
        <v>0</v>
      </c>
      <c r="N65" s="62">
        <f>SUM(N66:N67)</f>
        <v>0</v>
      </c>
    </row>
    <row r="66" spans="1:14" s="8" customFormat="1" ht="11.25">
      <c r="A66" s="49" t="s">
        <v>79</v>
      </c>
      <c r="B66" s="41">
        <v>3131</v>
      </c>
      <c r="C66" s="41">
        <v>440</v>
      </c>
      <c r="D66" s="66">
        <v>0</v>
      </c>
      <c r="E66" s="67">
        <v>0</v>
      </c>
      <c r="F66" s="66">
        <v>0</v>
      </c>
      <c r="G66" s="66">
        <v>0</v>
      </c>
      <c r="H66" s="66">
        <v>0</v>
      </c>
      <c r="I66" s="66">
        <v>0</v>
      </c>
      <c r="J66" s="66">
        <v>0</v>
      </c>
      <c r="K66" s="66">
        <v>0</v>
      </c>
      <c r="L66" s="66">
        <v>0</v>
      </c>
      <c r="M66" s="40">
        <f t="shared" si="3"/>
        <v>0</v>
      </c>
      <c r="N66" s="66">
        <v>0</v>
      </c>
    </row>
    <row r="67" spans="1:14" s="8" customFormat="1" ht="11.25">
      <c r="A67" s="49" t="s">
        <v>80</v>
      </c>
      <c r="B67" s="41">
        <v>3132</v>
      </c>
      <c r="C67" s="41">
        <v>450</v>
      </c>
      <c r="D67" s="66">
        <v>0</v>
      </c>
      <c r="E67" s="67">
        <v>0</v>
      </c>
      <c r="F67" s="66">
        <v>0</v>
      </c>
      <c r="G67" s="66">
        <v>0</v>
      </c>
      <c r="H67" s="66">
        <v>0</v>
      </c>
      <c r="I67" s="66">
        <v>0</v>
      </c>
      <c r="J67" s="66">
        <v>0</v>
      </c>
      <c r="K67" s="66">
        <v>0</v>
      </c>
      <c r="L67" s="66">
        <v>0</v>
      </c>
      <c r="M67" s="40">
        <f t="shared" si="3"/>
        <v>0</v>
      </c>
      <c r="N67" s="66">
        <v>0</v>
      </c>
    </row>
    <row r="68" spans="1:14" s="8" customFormat="1" ht="11.25">
      <c r="A68" s="43" t="s">
        <v>81</v>
      </c>
      <c r="B68" s="44">
        <v>3140</v>
      </c>
      <c r="C68" s="44">
        <v>460</v>
      </c>
      <c r="D68" s="62">
        <f t="shared" ref="D68:L68" si="15">SUM(D69:D71)</f>
        <v>31133167</v>
      </c>
      <c r="E68" s="62">
        <f t="shared" si="15"/>
        <v>0</v>
      </c>
      <c r="F68" s="62">
        <f>SUM(F69:F71)</f>
        <v>0</v>
      </c>
      <c r="G68" s="62">
        <f>SUM(G69:G71)</f>
        <v>0</v>
      </c>
      <c r="H68" s="62">
        <f t="shared" si="15"/>
        <v>0</v>
      </c>
      <c r="I68" s="62">
        <f t="shared" si="15"/>
        <v>31133159.48</v>
      </c>
      <c r="J68" s="62">
        <f t="shared" si="15"/>
        <v>31133159.48</v>
      </c>
      <c r="K68" s="62">
        <f>SUM(K69:K71)</f>
        <v>0</v>
      </c>
      <c r="L68" s="62">
        <f t="shared" si="15"/>
        <v>0</v>
      </c>
      <c r="M68" s="40">
        <f t="shared" si="3"/>
        <v>0</v>
      </c>
      <c r="N68" s="62">
        <f>SUM(N69:N71)</f>
        <v>0</v>
      </c>
    </row>
    <row r="69" spans="1:14" s="8" customFormat="1" ht="12">
      <c r="A69" s="69" t="s">
        <v>82</v>
      </c>
      <c r="B69" s="41">
        <v>3141</v>
      </c>
      <c r="C69" s="41">
        <v>470</v>
      </c>
      <c r="D69" s="66">
        <v>0</v>
      </c>
      <c r="E69" s="67">
        <v>0</v>
      </c>
      <c r="F69" s="66">
        <v>0</v>
      </c>
      <c r="G69" s="66">
        <v>0</v>
      </c>
      <c r="H69" s="66">
        <v>0</v>
      </c>
      <c r="I69" s="66">
        <v>0</v>
      </c>
      <c r="J69" s="66">
        <v>0</v>
      </c>
      <c r="K69" s="66">
        <v>0</v>
      </c>
      <c r="L69" s="66">
        <v>0</v>
      </c>
      <c r="M69" s="40">
        <f t="shared" si="3"/>
        <v>0</v>
      </c>
      <c r="N69" s="66">
        <v>0</v>
      </c>
    </row>
    <row r="70" spans="1:14" s="8" customFormat="1" ht="12">
      <c r="A70" s="69" t="s">
        <v>83</v>
      </c>
      <c r="B70" s="41">
        <v>3142</v>
      </c>
      <c r="C70" s="41">
        <v>480</v>
      </c>
      <c r="D70" s="66">
        <v>30271693</v>
      </c>
      <c r="E70" s="67">
        <v>0</v>
      </c>
      <c r="F70" s="66">
        <v>0</v>
      </c>
      <c r="G70" s="66">
        <v>0</v>
      </c>
      <c r="H70" s="66">
        <v>0</v>
      </c>
      <c r="I70" s="66">
        <v>30271685.48</v>
      </c>
      <c r="J70" s="66">
        <v>30271685.48</v>
      </c>
      <c r="K70" s="66">
        <v>0</v>
      </c>
      <c r="L70" s="66">
        <v>0</v>
      </c>
      <c r="M70" s="40">
        <f t="shared" si="3"/>
        <v>0</v>
      </c>
      <c r="N70" s="66">
        <v>0</v>
      </c>
    </row>
    <row r="71" spans="1:14" s="8" customFormat="1" ht="12">
      <c r="A71" s="69" t="s">
        <v>84</v>
      </c>
      <c r="B71" s="41">
        <v>3143</v>
      </c>
      <c r="C71" s="41">
        <v>490</v>
      </c>
      <c r="D71" s="66">
        <v>861474</v>
      </c>
      <c r="E71" s="67">
        <v>0</v>
      </c>
      <c r="F71" s="66">
        <v>0</v>
      </c>
      <c r="G71" s="66">
        <v>0</v>
      </c>
      <c r="H71" s="66">
        <v>0</v>
      </c>
      <c r="I71" s="66">
        <v>861474</v>
      </c>
      <c r="J71" s="66">
        <v>861474</v>
      </c>
      <c r="K71" s="66">
        <v>0</v>
      </c>
      <c r="L71" s="66">
        <v>0</v>
      </c>
      <c r="M71" s="40">
        <f t="shared" si="3"/>
        <v>0</v>
      </c>
      <c r="N71" s="66">
        <v>0</v>
      </c>
    </row>
    <row r="72" spans="1:14" s="8" customFormat="1" ht="11.25">
      <c r="A72" s="43" t="s">
        <v>85</v>
      </c>
      <c r="B72" s="44">
        <v>3150</v>
      </c>
      <c r="C72" s="44">
        <v>500</v>
      </c>
      <c r="D72" s="61">
        <v>0</v>
      </c>
      <c r="E72" s="62">
        <v>0</v>
      </c>
      <c r="F72" s="61">
        <v>0</v>
      </c>
      <c r="G72" s="61">
        <v>0</v>
      </c>
      <c r="H72" s="61">
        <v>0</v>
      </c>
      <c r="I72" s="61">
        <v>0</v>
      </c>
      <c r="J72" s="61">
        <v>0</v>
      </c>
      <c r="K72" s="61">
        <v>0</v>
      </c>
      <c r="L72" s="61">
        <v>0</v>
      </c>
      <c r="M72" s="40">
        <f t="shared" si="3"/>
        <v>0</v>
      </c>
      <c r="N72" s="61">
        <v>0</v>
      </c>
    </row>
    <row r="73" spans="1:14" s="8" customFormat="1" ht="11.25">
      <c r="A73" s="43" t="s">
        <v>86</v>
      </c>
      <c r="B73" s="44">
        <v>3160</v>
      </c>
      <c r="C73" s="44">
        <v>510</v>
      </c>
      <c r="D73" s="61">
        <v>0</v>
      </c>
      <c r="E73" s="62">
        <v>0</v>
      </c>
      <c r="F73" s="61">
        <v>0</v>
      </c>
      <c r="G73" s="61">
        <v>0</v>
      </c>
      <c r="H73" s="61">
        <v>0</v>
      </c>
      <c r="I73" s="61">
        <v>0</v>
      </c>
      <c r="J73" s="61">
        <v>0</v>
      </c>
      <c r="K73" s="61">
        <v>0</v>
      </c>
      <c r="L73" s="61">
        <v>0</v>
      </c>
      <c r="M73" s="40">
        <f t="shared" si="3"/>
        <v>0</v>
      </c>
      <c r="N73" s="61">
        <v>0</v>
      </c>
    </row>
    <row r="74" spans="1:14" s="8" customFormat="1" ht="11.25">
      <c r="A74" s="42" t="s">
        <v>87</v>
      </c>
      <c r="B74" s="38">
        <v>3200</v>
      </c>
      <c r="C74" s="38">
        <v>520</v>
      </c>
      <c r="D74" s="63">
        <f t="shared" ref="D74:L74" si="16">SUM(D75:D78)</f>
        <v>0</v>
      </c>
      <c r="E74" s="63">
        <f t="shared" si="16"/>
        <v>0</v>
      </c>
      <c r="F74" s="63">
        <f>SUM(F75:F78)</f>
        <v>0</v>
      </c>
      <c r="G74" s="63">
        <f>SUM(G75:G78)</f>
        <v>0</v>
      </c>
      <c r="H74" s="63">
        <f t="shared" si="16"/>
        <v>0</v>
      </c>
      <c r="I74" s="63">
        <f t="shared" si="16"/>
        <v>0</v>
      </c>
      <c r="J74" s="63">
        <f t="shared" si="16"/>
        <v>0</v>
      </c>
      <c r="K74" s="63">
        <f>SUM(K75:K78)</f>
        <v>0</v>
      </c>
      <c r="L74" s="63">
        <f t="shared" si="16"/>
        <v>0</v>
      </c>
      <c r="M74" s="40">
        <f t="shared" si="3"/>
        <v>0</v>
      </c>
      <c r="N74" s="63">
        <f>SUM(N75:N78)</f>
        <v>0</v>
      </c>
    </row>
    <row r="75" spans="1:14" s="8" customFormat="1" ht="11.25">
      <c r="A75" s="54" t="s">
        <v>88</v>
      </c>
      <c r="B75" s="44">
        <v>3210</v>
      </c>
      <c r="C75" s="44">
        <v>530</v>
      </c>
      <c r="D75" s="70">
        <v>0</v>
      </c>
      <c r="E75" s="71">
        <v>0</v>
      </c>
      <c r="F75" s="70">
        <v>0</v>
      </c>
      <c r="G75" s="70">
        <v>0</v>
      </c>
      <c r="H75" s="70">
        <v>0</v>
      </c>
      <c r="I75" s="70">
        <v>0</v>
      </c>
      <c r="J75" s="70">
        <v>0</v>
      </c>
      <c r="K75" s="70">
        <v>0</v>
      </c>
      <c r="L75" s="70">
        <v>0</v>
      </c>
      <c r="M75" s="40">
        <f t="shared" si="3"/>
        <v>0</v>
      </c>
      <c r="N75" s="70">
        <v>0</v>
      </c>
    </row>
    <row r="76" spans="1:14" s="8" customFormat="1" ht="11.25">
      <c r="A76" s="54" t="s">
        <v>89</v>
      </c>
      <c r="B76" s="44">
        <v>3220</v>
      </c>
      <c r="C76" s="44">
        <v>540</v>
      </c>
      <c r="D76" s="70">
        <v>0</v>
      </c>
      <c r="E76" s="71">
        <v>0</v>
      </c>
      <c r="F76" s="70">
        <v>0</v>
      </c>
      <c r="G76" s="70">
        <v>0</v>
      </c>
      <c r="H76" s="70">
        <v>0</v>
      </c>
      <c r="I76" s="70">
        <v>0</v>
      </c>
      <c r="J76" s="70">
        <v>0</v>
      </c>
      <c r="K76" s="70">
        <v>0</v>
      </c>
      <c r="L76" s="70">
        <v>0</v>
      </c>
      <c r="M76" s="40">
        <f t="shared" si="3"/>
        <v>0</v>
      </c>
      <c r="N76" s="70">
        <v>0</v>
      </c>
    </row>
    <row r="77" spans="1:14" s="8" customFormat="1" ht="11.25" customHeight="1">
      <c r="A77" s="43" t="s">
        <v>90</v>
      </c>
      <c r="B77" s="44">
        <v>3230</v>
      </c>
      <c r="C77" s="44">
        <v>550</v>
      </c>
      <c r="D77" s="70">
        <v>0</v>
      </c>
      <c r="E77" s="71">
        <v>0</v>
      </c>
      <c r="F77" s="70">
        <v>0</v>
      </c>
      <c r="G77" s="70">
        <v>0</v>
      </c>
      <c r="H77" s="70">
        <v>0</v>
      </c>
      <c r="I77" s="70">
        <v>0</v>
      </c>
      <c r="J77" s="70">
        <v>0</v>
      </c>
      <c r="K77" s="70">
        <v>0</v>
      </c>
      <c r="L77" s="70">
        <v>0</v>
      </c>
      <c r="M77" s="40">
        <f t="shared" si="3"/>
        <v>0</v>
      </c>
      <c r="N77" s="70">
        <v>0</v>
      </c>
    </row>
    <row r="78" spans="1:14" s="8" customFormat="1" ht="11.25">
      <c r="A78" s="54" t="s">
        <v>91</v>
      </c>
      <c r="B78" s="44">
        <v>3240</v>
      </c>
      <c r="C78" s="44">
        <v>560</v>
      </c>
      <c r="D78" s="61">
        <v>0</v>
      </c>
      <c r="E78" s="62">
        <v>0</v>
      </c>
      <c r="F78" s="61">
        <v>0</v>
      </c>
      <c r="G78" s="61">
        <v>0</v>
      </c>
      <c r="H78" s="61">
        <v>0</v>
      </c>
      <c r="I78" s="61">
        <v>0</v>
      </c>
      <c r="J78" s="61">
        <v>0</v>
      </c>
      <c r="K78" s="61">
        <v>0</v>
      </c>
      <c r="L78" s="61">
        <v>0</v>
      </c>
      <c r="M78" s="40">
        <f t="shared" si="3"/>
        <v>0</v>
      </c>
      <c r="N78" s="61">
        <v>0</v>
      </c>
    </row>
    <row r="79" spans="1:14" s="8" customFormat="1" ht="11.25">
      <c r="A79" s="38" t="s">
        <v>92</v>
      </c>
      <c r="B79" s="38">
        <v>4100</v>
      </c>
      <c r="C79" s="38">
        <v>570</v>
      </c>
      <c r="D79" s="71">
        <f t="shared" ref="D79:N79" si="17">SUM(D80)</f>
        <v>0</v>
      </c>
      <c r="E79" s="71">
        <f t="shared" si="17"/>
        <v>0</v>
      </c>
      <c r="F79" s="71">
        <f t="shared" si="17"/>
        <v>0</v>
      </c>
      <c r="G79" s="71">
        <f t="shared" si="17"/>
        <v>0</v>
      </c>
      <c r="H79" s="71">
        <f t="shared" si="17"/>
        <v>0</v>
      </c>
      <c r="I79" s="71">
        <f t="shared" si="17"/>
        <v>0</v>
      </c>
      <c r="J79" s="71">
        <f t="shared" si="17"/>
        <v>0</v>
      </c>
      <c r="K79" s="71">
        <f t="shared" si="17"/>
        <v>0</v>
      </c>
      <c r="L79" s="71">
        <f t="shared" si="17"/>
        <v>0</v>
      </c>
      <c r="M79" s="40">
        <f t="shared" si="3"/>
        <v>0</v>
      </c>
      <c r="N79" s="71">
        <f t="shared" si="17"/>
        <v>0</v>
      </c>
    </row>
    <row r="80" spans="1:14" s="8" customFormat="1" ht="11.25">
      <c r="A80" s="43" t="s">
        <v>93</v>
      </c>
      <c r="B80" s="44">
        <v>4110</v>
      </c>
      <c r="C80" s="44">
        <v>580</v>
      </c>
      <c r="D80" s="62">
        <f t="shared" ref="D80:L80" si="18">SUM(D81:D83)</f>
        <v>0</v>
      </c>
      <c r="E80" s="62">
        <f t="shared" si="18"/>
        <v>0</v>
      </c>
      <c r="F80" s="62">
        <f>SUM(F81:F83)</f>
        <v>0</v>
      </c>
      <c r="G80" s="62">
        <f>SUM(G81:G83)</f>
        <v>0</v>
      </c>
      <c r="H80" s="62">
        <f t="shared" si="18"/>
        <v>0</v>
      </c>
      <c r="I80" s="62">
        <f t="shared" si="18"/>
        <v>0</v>
      </c>
      <c r="J80" s="62">
        <f t="shared" si="18"/>
        <v>0</v>
      </c>
      <c r="K80" s="62">
        <f>SUM(K81:K83)</f>
        <v>0</v>
      </c>
      <c r="L80" s="62">
        <f t="shared" si="18"/>
        <v>0</v>
      </c>
      <c r="M80" s="40">
        <f t="shared" si="3"/>
        <v>0</v>
      </c>
      <c r="N80" s="62">
        <f>SUM(N81:N83)</f>
        <v>0</v>
      </c>
    </row>
    <row r="81" spans="1:14" s="8" customFormat="1" ht="11.25">
      <c r="A81" s="49" t="s">
        <v>94</v>
      </c>
      <c r="B81" s="41">
        <v>4111</v>
      </c>
      <c r="C81" s="41">
        <v>590</v>
      </c>
      <c r="D81" s="61">
        <v>0</v>
      </c>
      <c r="E81" s="62">
        <v>0</v>
      </c>
      <c r="F81" s="61">
        <v>0</v>
      </c>
      <c r="G81" s="61">
        <v>0</v>
      </c>
      <c r="H81" s="61">
        <v>0</v>
      </c>
      <c r="I81" s="61">
        <v>0</v>
      </c>
      <c r="J81" s="61">
        <v>0</v>
      </c>
      <c r="K81" s="61">
        <v>0</v>
      </c>
      <c r="L81" s="61">
        <v>0</v>
      </c>
      <c r="M81" s="40">
        <f t="shared" si="3"/>
        <v>0</v>
      </c>
      <c r="N81" s="61">
        <v>0</v>
      </c>
    </row>
    <row r="82" spans="1:14" s="8" customFormat="1" ht="11.25">
      <c r="A82" s="49" t="s">
        <v>95</v>
      </c>
      <c r="B82" s="41">
        <v>4112</v>
      </c>
      <c r="C82" s="41">
        <v>600</v>
      </c>
      <c r="D82" s="61">
        <v>0</v>
      </c>
      <c r="E82" s="62">
        <v>0</v>
      </c>
      <c r="F82" s="61">
        <v>0</v>
      </c>
      <c r="G82" s="61">
        <v>0</v>
      </c>
      <c r="H82" s="61">
        <v>0</v>
      </c>
      <c r="I82" s="61">
        <v>0</v>
      </c>
      <c r="J82" s="61">
        <v>0</v>
      </c>
      <c r="K82" s="61">
        <v>0</v>
      </c>
      <c r="L82" s="61">
        <v>0</v>
      </c>
      <c r="M82" s="40">
        <f t="shared" si="3"/>
        <v>0</v>
      </c>
      <c r="N82" s="61">
        <v>0</v>
      </c>
    </row>
    <row r="83" spans="1:14" s="8" customFormat="1" ht="12.75">
      <c r="A83" s="72" t="s">
        <v>96</v>
      </c>
      <c r="B83" s="41">
        <v>4113</v>
      </c>
      <c r="C83" s="41">
        <v>610</v>
      </c>
      <c r="D83" s="66">
        <v>0</v>
      </c>
      <c r="E83" s="67">
        <v>0</v>
      </c>
      <c r="F83" s="66">
        <v>0</v>
      </c>
      <c r="G83" s="66">
        <v>0</v>
      </c>
      <c r="H83" s="66">
        <v>0</v>
      </c>
      <c r="I83" s="66">
        <v>0</v>
      </c>
      <c r="J83" s="66">
        <v>0</v>
      </c>
      <c r="K83" s="66">
        <v>0</v>
      </c>
      <c r="L83" s="66">
        <v>0</v>
      </c>
      <c r="M83" s="40">
        <f t="shared" si="3"/>
        <v>0</v>
      </c>
      <c r="N83" s="66">
        <v>0</v>
      </c>
    </row>
    <row r="84" spans="1:14" s="8" customFormat="1" ht="11.25">
      <c r="A84" s="38" t="s">
        <v>97</v>
      </c>
      <c r="B84" s="38">
        <v>4200</v>
      </c>
      <c r="C84" s="38">
        <v>620</v>
      </c>
      <c r="D84" s="63">
        <f t="shared" ref="D84:N84" si="19">D85</f>
        <v>0</v>
      </c>
      <c r="E84" s="63">
        <f t="shared" si="19"/>
        <v>0</v>
      </c>
      <c r="F84" s="63">
        <f t="shared" si="19"/>
        <v>0</v>
      </c>
      <c r="G84" s="63">
        <f t="shared" si="19"/>
        <v>0</v>
      </c>
      <c r="H84" s="63">
        <f t="shared" si="19"/>
        <v>0</v>
      </c>
      <c r="I84" s="63">
        <f t="shared" si="19"/>
        <v>0</v>
      </c>
      <c r="J84" s="63">
        <f t="shared" si="19"/>
        <v>0</v>
      </c>
      <c r="K84" s="63">
        <f t="shared" si="19"/>
        <v>0</v>
      </c>
      <c r="L84" s="63">
        <f t="shared" si="19"/>
        <v>0</v>
      </c>
      <c r="M84" s="40">
        <f t="shared" si="3"/>
        <v>0</v>
      </c>
      <c r="N84" s="63">
        <f t="shared" si="19"/>
        <v>0</v>
      </c>
    </row>
    <row r="85" spans="1:14" s="8" customFormat="1" ht="11.25">
      <c r="A85" s="43" t="s">
        <v>98</v>
      </c>
      <c r="B85" s="44">
        <v>4210</v>
      </c>
      <c r="C85" s="44">
        <v>630</v>
      </c>
      <c r="D85" s="61">
        <v>0</v>
      </c>
      <c r="E85" s="62">
        <v>0</v>
      </c>
      <c r="F85" s="61">
        <v>0</v>
      </c>
      <c r="G85" s="61">
        <v>0</v>
      </c>
      <c r="H85" s="61">
        <v>0</v>
      </c>
      <c r="I85" s="61">
        <v>0</v>
      </c>
      <c r="J85" s="61">
        <v>0</v>
      </c>
      <c r="K85" s="61">
        <v>0</v>
      </c>
      <c r="L85" s="61">
        <v>0</v>
      </c>
      <c r="M85" s="40">
        <f t="shared" si="3"/>
        <v>0</v>
      </c>
      <c r="N85" s="61">
        <v>0</v>
      </c>
    </row>
    <row r="86" spans="1:14" s="8" customFormat="1" ht="11.25">
      <c r="A86" s="49" t="s">
        <v>99</v>
      </c>
      <c r="B86" s="41">
        <v>5000</v>
      </c>
      <c r="C86" s="41">
        <v>640</v>
      </c>
      <c r="D86" s="66" t="s">
        <v>100</v>
      </c>
      <c r="E86" s="66">
        <v>59159829</v>
      </c>
      <c r="F86" s="73" t="s">
        <v>100</v>
      </c>
      <c r="G86" s="73" t="s">
        <v>100</v>
      </c>
      <c r="H86" s="73" t="s">
        <v>100</v>
      </c>
      <c r="I86" s="73" t="s">
        <v>100</v>
      </c>
      <c r="J86" s="73" t="s">
        <v>100</v>
      </c>
      <c r="K86" s="73" t="s">
        <v>100</v>
      </c>
      <c r="L86" s="73" t="s">
        <v>100</v>
      </c>
      <c r="M86" s="73" t="s">
        <v>100</v>
      </c>
      <c r="N86" s="73" t="s">
        <v>100</v>
      </c>
    </row>
    <row r="87" spans="1:14" s="8" customFormat="1" ht="11.25" hidden="1">
      <c r="A87" s="74"/>
      <c r="B87" s="147"/>
      <c r="C87" s="170"/>
      <c r="D87" s="171"/>
      <c r="E87" s="172"/>
      <c r="F87" s="172"/>
      <c r="G87" s="171"/>
      <c r="H87" s="171"/>
      <c r="I87" s="171"/>
      <c r="J87" s="171"/>
      <c r="K87" s="171"/>
      <c r="L87" s="171"/>
      <c r="M87" s="148"/>
    </row>
    <row r="88" spans="1:14" s="8" customFormat="1" ht="11.25" hidden="1">
      <c r="A88" s="49"/>
      <c r="B88" s="41"/>
      <c r="C88" s="173"/>
      <c r="D88" s="174"/>
      <c r="E88" s="175"/>
      <c r="F88" s="175"/>
      <c r="G88" s="174"/>
      <c r="H88" s="174"/>
      <c r="I88" s="174"/>
      <c r="J88" s="174"/>
      <c r="K88" s="174"/>
      <c r="L88" s="174"/>
      <c r="M88" s="176"/>
    </row>
    <row r="89" spans="1:14" s="8" customFormat="1" ht="11.25" hidden="1">
      <c r="A89" s="49"/>
      <c r="B89" s="41"/>
      <c r="C89" s="173"/>
      <c r="D89" s="174"/>
      <c r="E89" s="175"/>
      <c r="F89" s="175"/>
      <c r="G89" s="174"/>
      <c r="H89" s="174"/>
      <c r="I89" s="174"/>
      <c r="J89" s="174"/>
      <c r="K89" s="174"/>
      <c r="L89" s="174"/>
      <c r="M89" s="176"/>
    </row>
    <row r="90" spans="1:14" s="8" customFormat="1" ht="11.25" hidden="1">
      <c r="A90" s="49"/>
      <c r="B90" s="41"/>
      <c r="C90" s="173"/>
      <c r="D90" s="174"/>
      <c r="E90" s="175"/>
      <c r="F90" s="175"/>
      <c r="G90" s="174"/>
      <c r="H90" s="174"/>
      <c r="I90" s="174"/>
      <c r="J90" s="174"/>
      <c r="K90" s="174"/>
      <c r="L90" s="174"/>
      <c r="M90" s="176"/>
    </row>
    <row r="91" spans="1:14" s="8" customFormat="1" ht="12" hidden="1">
      <c r="A91" s="89"/>
      <c r="B91" s="38"/>
      <c r="C91" s="177"/>
      <c r="D91" s="178"/>
      <c r="E91" s="92"/>
      <c r="F91" s="92"/>
      <c r="G91" s="178"/>
      <c r="H91" s="178"/>
      <c r="I91" s="178"/>
      <c r="J91" s="178"/>
      <c r="K91" s="178"/>
      <c r="L91" s="178"/>
      <c r="M91" s="179"/>
    </row>
    <row r="92" spans="1:14" s="8" customFormat="1" ht="11.25" hidden="1">
      <c r="A92" s="43"/>
      <c r="B92" s="44"/>
      <c r="C92" s="173"/>
      <c r="D92" s="180"/>
      <c r="E92" s="181"/>
      <c r="F92" s="181"/>
      <c r="G92" s="180"/>
      <c r="H92" s="180"/>
      <c r="I92" s="180"/>
      <c r="J92" s="180"/>
      <c r="K92" s="180"/>
      <c r="L92" s="180"/>
      <c r="M92" s="150"/>
    </row>
    <row r="93" spans="1:14" s="8" customFormat="1" ht="11.25" hidden="1">
      <c r="A93" s="43"/>
      <c r="B93" s="44"/>
      <c r="C93" s="173"/>
      <c r="D93" s="180"/>
      <c r="E93" s="181"/>
      <c r="F93" s="181"/>
      <c r="G93" s="180"/>
      <c r="H93" s="180"/>
      <c r="I93" s="180"/>
      <c r="J93" s="180"/>
      <c r="K93" s="180"/>
      <c r="L93" s="180"/>
      <c r="M93" s="150"/>
    </row>
    <row r="94" spans="1:14" s="8" customFormat="1" ht="11.25" hidden="1">
      <c r="A94" s="96"/>
      <c r="B94" s="182"/>
      <c r="C94" s="177"/>
      <c r="D94" s="183"/>
      <c r="E94" s="98"/>
      <c r="F94" s="98"/>
      <c r="G94" s="183"/>
      <c r="H94" s="183"/>
      <c r="I94" s="183"/>
      <c r="J94" s="183"/>
      <c r="K94" s="183"/>
      <c r="L94" s="183"/>
      <c r="M94" s="183"/>
    </row>
    <row r="95" spans="1:14" s="8" customFormat="1" ht="14.25" customHeight="1">
      <c r="A95" s="184" t="s">
        <v>141</v>
      </c>
      <c r="B95" s="156"/>
      <c r="C95" s="185"/>
      <c r="D95" s="186"/>
      <c r="E95" s="187"/>
      <c r="F95" s="187"/>
      <c r="G95" s="186"/>
      <c r="H95" s="186"/>
      <c r="I95" s="186"/>
      <c r="J95" s="186"/>
      <c r="K95" s="186"/>
      <c r="L95" s="186"/>
      <c r="M95" s="186"/>
    </row>
    <row r="96" spans="1:14" s="8" customFormat="1" ht="3" customHeight="1">
      <c r="A96" s="188"/>
      <c r="B96" s="156"/>
      <c r="C96" s="185"/>
      <c r="D96" s="186"/>
      <c r="E96" s="187"/>
      <c r="F96" s="187"/>
      <c r="G96" s="186"/>
      <c r="H96" s="186"/>
      <c r="I96" s="186"/>
      <c r="J96" s="186"/>
      <c r="K96" s="186"/>
      <c r="L96" s="186"/>
      <c r="M96" s="186"/>
    </row>
    <row r="97" spans="1:13" s="8" customFormat="1" ht="11.25" hidden="1">
      <c r="A97" s="188"/>
      <c r="B97" s="156"/>
      <c r="C97" s="185"/>
      <c r="D97" s="186"/>
      <c r="E97" s="189"/>
      <c r="F97" s="189"/>
      <c r="G97" s="186"/>
      <c r="H97" s="186"/>
      <c r="I97" s="186"/>
      <c r="J97" s="186"/>
      <c r="K97" s="186"/>
      <c r="L97" s="186"/>
      <c r="M97" s="186"/>
    </row>
    <row r="98" spans="1:13">
      <c r="A98" s="102" t="str">
        <f>[1]ЗАПОЛНИТЬ!F30</f>
        <v xml:space="preserve">Керівник </v>
      </c>
      <c r="B98" s="107"/>
      <c r="C98" s="107"/>
      <c r="D98" s="107"/>
      <c r="G98" s="104" t="str">
        <f>[1]ЗАПОЛНИТЬ!F26</f>
        <v>С.М.Дорошенко</v>
      </c>
      <c r="H98" s="104"/>
      <c r="I98" s="104"/>
    </row>
    <row r="99" spans="1:13">
      <c r="B99" s="105" t="s">
        <v>103</v>
      </c>
      <c r="C99" s="105"/>
      <c r="D99" s="105"/>
      <c r="G99" s="106" t="s">
        <v>104</v>
      </c>
      <c r="H99" s="106"/>
      <c r="I99" s="1"/>
    </row>
    <row r="100" spans="1:13">
      <c r="A100" s="102" t="str">
        <f>[1]ЗАПОЛНИТЬ!F31</f>
        <v>Головний бухгалтер</v>
      </c>
      <c r="B100" s="107"/>
      <c r="C100" s="107"/>
      <c r="D100" s="107"/>
      <c r="G100" s="104" t="str">
        <f>[1]ЗАПОЛНИТЬ!F28</f>
        <v>Л.М.Альохіна</v>
      </c>
      <c r="H100" s="104"/>
      <c r="I100" s="104"/>
    </row>
    <row r="101" spans="1:13" ht="8.25" customHeight="1">
      <c r="B101" s="105" t="s">
        <v>103</v>
      </c>
      <c r="C101" s="105"/>
      <c r="D101" s="105"/>
      <c r="G101" s="106" t="s">
        <v>104</v>
      </c>
      <c r="H101" s="106"/>
      <c r="I101" s="1"/>
    </row>
    <row r="102" spans="1:13" ht="12.75" customHeight="1">
      <c r="A102" s="1" t="str">
        <f>[1]ЗАПОЛНИТЬ!C19</f>
        <v>"10"січня 2019 року</v>
      </c>
    </row>
    <row r="103" spans="1:13">
      <c r="A103" s="8"/>
    </row>
  </sheetData>
  <sheetProtection sheet="1"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19685039370078741" right="0.19685039370078741" top="0.59055118110236227" bottom="0.19685039370078741" header="0.59055118110236227" footer="0.19685039370078741"/>
  <pageSetup paperSize="9" scale="87" fitToHeight="2" orientation="landscape" r:id="rId1"/>
</worksheet>
</file>

<file path=xl/worksheets/sheet5.xml><?xml version="1.0" encoding="utf-8"?>
<worksheet xmlns="http://schemas.openxmlformats.org/spreadsheetml/2006/main" xmlns:r="http://schemas.openxmlformats.org/officeDocument/2006/relationships">
  <sheetPr codeName="Аркуш82">
    <pageSetUpPr fitToPage="1"/>
  </sheetPr>
  <dimension ref="A1:P103"/>
  <sheetViews>
    <sheetView zoomScaleNormal="100" workbookViewId="0">
      <selection activeCell="J63" sqref="J63"/>
    </sheetView>
  </sheetViews>
  <sheetFormatPr defaultRowHeight="15"/>
  <cols>
    <col min="1" max="1" width="58.7109375" customWidth="1"/>
    <col min="2" max="2" width="5" customWidth="1"/>
    <col min="3" max="3" width="4" customWidth="1"/>
    <col min="4" max="4" width="11.28515625" customWidth="1"/>
    <col min="5" max="5" width="11.140625" customWidth="1"/>
    <col min="6" max="6" width="8.28515625" customWidth="1"/>
    <col min="7" max="7" width="7" customWidth="1"/>
    <col min="8" max="8" width="6" customWidth="1"/>
    <col min="9" max="9" width="11.85546875" customWidth="1"/>
    <col min="10" max="10" width="11.7109375" customWidth="1"/>
    <col min="11" max="11" width="9.7109375" customWidth="1"/>
    <col min="12" max="12" width="12" hidden="1" customWidth="1"/>
    <col min="13" max="13" width="9.85546875" customWidth="1"/>
    <col min="14" max="14" width="7.140625" customWidth="1"/>
  </cols>
  <sheetData>
    <row r="1" spans="1:16" s="1" customFormat="1" ht="15" customHeight="1">
      <c r="I1" s="2" t="s">
        <v>136</v>
      </c>
      <c r="J1" s="2"/>
      <c r="K1" s="2"/>
      <c r="L1" s="2"/>
      <c r="M1" s="2"/>
      <c r="N1" s="2"/>
    </row>
    <row r="2" spans="1:16" s="1" customFormat="1" ht="27.75" customHeight="1">
      <c r="H2" s="3"/>
      <c r="I2" s="2"/>
      <c r="J2" s="2"/>
      <c r="K2" s="2"/>
      <c r="L2" s="2"/>
      <c r="M2" s="2"/>
      <c r="N2" s="2"/>
    </row>
    <row r="3" spans="1:16" s="1" customFormat="1" ht="3" hidden="1" customHeight="1">
      <c r="H3" s="3"/>
      <c r="I3" s="2"/>
      <c r="J3" s="2"/>
      <c r="K3" s="2"/>
      <c r="L3" s="2"/>
      <c r="M3" s="2"/>
      <c r="N3" s="2"/>
    </row>
    <row r="4" spans="1:16" s="1" customFormat="1">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113"/>
      <c r="M5" s="113"/>
      <c r="N5" s="5"/>
      <c r="O5" s="5"/>
      <c r="P5" s="5"/>
    </row>
    <row r="6" spans="1:16" s="1" customFormat="1" ht="13.5" customHeight="1">
      <c r="A6" s="4" t="str">
        <f>CONCATENATE("за ",[1]ЗАПОЛНИТЬ!$B$17," ",[1]ЗАПОЛНИТЬ!$C$17)</f>
        <v>за  2018 р.</v>
      </c>
      <c r="B6" s="4"/>
      <c r="C6" s="4"/>
      <c r="D6" s="4"/>
      <c r="E6" s="4"/>
      <c r="F6" s="4"/>
      <c r="G6" s="4"/>
      <c r="H6" s="4"/>
      <c r="I6" s="4"/>
      <c r="J6" s="4"/>
      <c r="K6" s="4"/>
      <c r="L6" s="4"/>
      <c r="M6" s="4"/>
    </row>
    <row r="7" spans="1:16" s="8" customFormat="1" ht="11.25" hidden="1"/>
    <row r="8" spans="1:16" s="8" customFormat="1" ht="9.75" customHeight="1">
      <c r="M8" s="114" t="s">
        <v>2</v>
      </c>
      <c r="N8" s="114"/>
    </row>
    <row r="9" spans="1:16" s="8" customFormat="1" ht="22.5" customHeight="1">
      <c r="A9" s="11"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16"/>
      <c r="K9" s="13" t="str">
        <f>[1]ЗАПОЛНИТЬ!A13</f>
        <v>за ЄДРПОУ</v>
      </c>
      <c r="M9" s="119" t="str">
        <f>[1]ЗАПОЛНИТЬ!B13</f>
        <v>04058516</v>
      </c>
      <c r="N9" s="119"/>
    </row>
    <row r="10" spans="1:16"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18"/>
      <c r="I10" s="18"/>
      <c r="J10" s="18"/>
      <c r="K10" s="13" t="str">
        <f>[1]ЗАПОЛНИТЬ!A14</f>
        <v>за КОАТУУ</v>
      </c>
      <c r="M10" s="119">
        <f>[1]ЗАПОЛНИТЬ!B14</f>
        <v>6310136300</v>
      </c>
      <c r="N10" s="119"/>
    </row>
    <row r="11" spans="1:16" s="8" customFormat="1" ht="11.25" customHeight="1">
      <c r="A11" s="17" t="str">
        <f>[1]Ф.4.2.КФК15!A11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3" t="str">
        <f>[1]ЗАПОЛНИТЬ!A15</f>
        <v>за КОПФГ</v>
      </c>
      <c r="M11" s="121">
        <f>[1]ЗАПОЛНИТЬ!B15</f>
        <v>420</v>
      </c>
      <c r="N11" s="121"/>
    </row>
    <row r="12" spans="1:16" s="8" customFormat="1" ht="11.25" customHeight="1">
      <c r="A12" s="163" t="s">
        <v>9</v>
      </c>
      <c r="B12" s="163"/>
      <c r="C12" s="15"/>
      <c r="D12" s="164" t="str">
        <f>[1]ЗАПОЛНИТЬ!H9</f>
        <v>-</v>
      </c>
      <c r="E12" s="165" t="str">
        <f>IF(D12&gt;0,VLOOKUP(D12,'[1]ДовидникКВК(ГОС)'!A:B,2,FALSE),"")</f>
        <v>-</v>
      </c>
      <c r="F12" s="165"/>
      <c r="G12" s="165"/>
      <c r="H12" s="165"/>
      <c r="I12" s="165"/>
      <c r="J12" s="165"/>
      <c r="K12" s="166"/>
      <c r="L12" s="125"/>
      <c r="M12" s="125"/>
      <c r="N12" s="16"/>
    </row>
    <row r="13" spans="1:16" s="8" customFormat="1" ht="11.25">
      <c r="A13" s="22" t="s">
        <v>10</v>
      </c>
      <c r="B13" s="22"/>
      <c r="C13" s="15"/>
      <c r="D13" s="167"/>
      <c r="E13" s="29" t="str">
        <f>IF(D13&gt;0,VLOOKUP(D13,[1]ДовидникКПК!B:C,2,FALSE),"")</f>
        <v/>
      </c>
      <c r="F13" s="29"/>
      <c r="G13" s="29"/>
      <c r="H13" s="29"/>
      <c r="I13" s="29"/>
      <c r="J13" s="29"/>
      <c r="K13" s="29"/>
      <c r="L13" s="29"/>
      <c r="M13" s="29"/>
      <c r="N13" s="16"/>
    </row>
    <row r="14" spans="1:16" s="8" customFormat="1" ht="12" customHeight="1">
      <c r="A14" s="22" t="s">
        <v>11</v>
      </c>
      <c r="B14" s="22"/>
      <c r="C14" s="15"/>
      <c r="D14" s="28" t="str">
        <f>[1]ЗАПОЛНИТЬ!H10</f>
        <v>15</v>
      </c>
      <c r="E14" s="31" t="str">
        <f>[1]ЗАПОЛНИТЬ!I10</f>
        <v>Департамент будівництва та шляхового господарства Харківської міської ради</v>
      </c>
      <c r="F14" s="31"/>
      <c r="G14" s="31"/>
      <c r="H14" s="31"/>
      <c r="I14" s="31"/>
      <c r="J14" s="31"/>
      <c r="K14" s="31"/>
      <c r="L14" s="31"/>
      <c r="M14" s="31"/>
      <c r="N14" s="16"/>
    </row>
    <row r="15" spans="1:16" s="8" customFormat="1" ht="43.5" customHeight="1">
      <c r="A15" s="22" t="s">
        <v>12</v>
      </c>
      <c r="B15" s="22"/>
      <c r="C15" s="15"/>
      <c r="D15" s="30" t="s">
        <v>143</v>
      </c>
      <c r="E15" s="31" t="str">
        <f>VLOOKUP(RIGHT(D15,4),[1]КПКВМБ!A:B,2,FALSE)</f>
        <v>Виконання інвестиційних проектів в рамках здійснення заходів щодо соціально-економічного розвитку окремих територій</v>
      </c>
      <c r="F15" s="31"/>
      <c r="G15" s="31"/>
      <c r="H15" s="31"/>
      <c r="I15" s="31"/>
      <c r="J15" s="31"/>
      <c r="K15" s="31"/>
      <c r="L15" s="31"/>
      <c r="M15" s="31"/>
      <c r="N15" s="16"/>
    </row>
    <row r="16" spans="1:16" s="8" customFormat="1" ht="11.25">
      <c r="A16" s="32" t="s">
        <v>138</v>
      </c>
    </row>
    <row r="17" spans="1:14" s="8" customFormat="1" ht="11.25">
      <c r="A17" s="32" t="s">
        <v>15</v>
      </c>
    </row>
    <row r="18" spans="1:14" s="8" customFormat="1" ht="20.25" customHeight="1">
      <c r="A18" s="34" t="s">
        <v>16</v>
      </c>
      <c r="B18" s="129" t="s">
        <v>17</v>
      </c>
      <c r="C18" s="129" t="s">
        <v>18</v>
      </c>
      <c r="D18" s="129" t="s">
        <v>139</v>
      </c>
      <c r="E18" s="129" t="s">
        <v>20</v>
      </c>
      <c r="F18" s="129" t="s">
        <v>21</v>
      </c>
      <c r="G18" s="129"/>
      <c r="H18" s="129" t="s">
        <v>140</v>
      </c>
      <c r="I18" s="129" t="s">
        <v>22</v>
      </c>
      <c r="J18" s="129" t="s">
        <v>23</v>
      </c>
      <c r="K18" s="129"/>
      <c r="L18" s="129" t="s">
        <v>24</v>
      </c>
      <c r="M18" s="129" t="s">
        <v>25</v>
      </c>
      <c r="N18" s="129"/>
    </row>
    <row r="19" spans="1:14" s="8" customFormat="1" ht="11.25">
      <c r="A19" s="34"/>
      <c r="B19" s="129"/>
      <c r="C19" s="129"/>
      <c r="D19" s="129"/>
      <c r="E19" s="129"/>
      <c r="F19" s="129" t="s">
        <v>112</v>
      </c>
      <c r="G19" s="130" t="s">
        <v>113</v>
      </c>
      <c r="H19" s="129"/>
      <c r="I19" s="129"/>
      <c r="J19" s="129" t="s">
        <v>112</v>
      </c>
      <c r="K19" s="130" t="s">
        <v>119</v>
      </c>
      <c r="L19" s="129"/>
      <c r="M19" s="129" t="s">
        <v>112</v>
      </c>
      <c r="N19" s="168" t="s">
        <v>113</v>
      </c>
    </row>
    <row r="20" spans="1:14" s="8" customFormat="1" ht="26.25" customHeight="1">
      <c r="A20" s="34"/>
      <c r="B20" s="129"/>
      <c r="C20" s="129"/>
      <c r="D20" s="129"/>
      <c r="E20" s="129"/>
      <c r="F20" s="129"/>
      <c r="G20" s="130"/>
      <c r="H20" s="129"/>
      <c r="I20" s="129"/>
      <c r="J20" s="129"/>
      <c r="K20" s="130"/>
      <c r="L20" s="129"/>
      <c r="M20" s="129"/>
      <c r="N20" s="168"/>
    </row>
    <row r="21" spans="1:14" s="8" customFormat="1" ht="11.25">
      <c r="A21" s="169">
        <v>1</v>
      </c>
      <c r="B21" s="169">
        <v>2</v>
      </c>
      <c r="C21" s="169">
        <v>3</v>
      </c>
      <c r="D21" s="169">
        <v>4</v>
      </c>
      <c r="E21" s="169">
        <v>5</v>
      </c>
      <c r="F21" s="169">
        <v>6</v>
      </c>
      <c r="G21" s="169">
        <v>7</v>
      </c>
      <c r="H21" s="169">
        <v>8</v>
      </c>
      <c r="I21" s="169">
        <v>9</v>
      </c>
      <c r="J21" s="169">
        <v>10</v>
      </c>
      <c r="K21" s="169">
        <v>11</v>
      </c>
      <c r="L21" s="169">
        <v>12</v>
      </c>
      <c r="M21" s="169">
        <v>13</v>
      </c>
      <c r="N21" s="169">
        <v>14</v>
      </c>
    </row>
    <row r="22" spans="1:14" s="8" customFormat="1" ht="11.25">
      <c r="A22" s="38" t="s">
        <v>26</v>
      </c>
      <c r="B22" s="38" t="s">
        <v>27</v>
      </c>
      <c r="C22" s="39" t="s">
        <v>28</v>
      </c>
      <c r="D22" s="40">
        <f>D24+D59+D79+D84</f>
        <v>79898867</v>
      </c>
      <c r="E22" s="40">
        <f>E26+E29+E32+E33+E37+E45+E46+E86+E54</f>
        <v>79898867</v>
      </c>
      <c r="F22" s="40">
        <f t="shared" ref="F22:L22" si="0">F24+F59+F79+F84</f>
        <v>0</v>
      </c>
      <c r="G22" s="40">
        <f t="shared" si="0"/>
        <v>0</v>
      </c>
      <c r="H22" s="40">
        <f t="shared" si="0"/>
        <v>0</v>
      </c>
      <c r="I22" s="40">
        <f t="shared" si="0"/>
        <v>63249646.920000002</v>
      </c>
      <c r="J22" s="40">
        <f t="shared" si="0"/>
        <v>63249646.920000002</v>
      </c>
      <c r="K22" s="40">
        <f t="shared" si="0"/>
        <v>0</v>
      </c>
      <c r="L22" s="40">
        <f t="shared" si="0"/>
        <v>0</v>
      </c>
      <c r="M22" s="40">
        <f>F22-H22+I22-J22</f>
        <v>0</v>
      </c>
      <c r="N22" s="40">
        <f>N24+N59+N79+N84</f>
        <v>0</v>
      </c>
    </row>
    <row r="23" spans="1:14" s="8" customFormat="1" ht="11.25">
      <c r="A23" s="41" t="s">
        <v>127</v>
      </c>
      <c r="B23" s="38"/>
      <c r="C23" s="39"/>
      <c r="D23" s="40"/>
      <c r="E23" s="40"/>
      <c r="F23" s="40"/>
      <c r="G23" s="40"/>
      <c r="H23" s="40"/>
      <c r="I23" s="40"/>
      <c r="J23" s="40"/>
      <c r="K23" s="40"/>
      <c r="L23" s="40"/>
      <c r="M23" s="40"/>
      <c r="N23" s="40"/>
    </row>
    <row r="24" spans="1:14" s="8" customFormat="1" ht="11.25">
      <c r="A24" s="41" t="s">
        <v>128</v>
      </c>
      <c r="B24" s="38">
        <v>2000</v>
      </c>
      <c r="C24" s="39" t="s">
        <v>30</v>
      </c>
      <c r="D24" s="40">
        <f t="shared" ref="D24:J24" si="1">D25+D30+D47+D50+D54+D58</f>
        <v>0</v>
      </c>
      <c r="E24" s="40">
        <v>0</v>
      </c>
      <c r="F24" s="40">
        <f>F25+F30+F47+F50+F54+F58</f>
        <v>0</v>
      </c>
      <c r="G24" s="40">
        <f>G25+G30+G47+G50+G54+G58</f>
        <v>0</v>
      </c>
      <c r="H24" s="40">
        <f t="shared" si="1"/>
        <v>0</v>
      </c>
      <c r="I24" s="40">
        <f t="shared" si="1"/>
        <v>0</v>
      </c>
      <c r="J24" s="40">
        <f t="shared" si="1"/>
        <v>0</v>
      </c>
      <c r="K24" s="40">
        <f>K25+K30+K47+K50+K54+K58</f>
        <v>0</v>
      </c>
      <c r="L24" s="40">
        <f>L25+L30+L47+L50+L54+L58</f>
        <v>0</v>
      </c>
      <c r="M24" s="40">
        <f>F24-H24+I24-J24</f>
        <v>0</v>
      </c>
      <c r="N24" s="40">
        <f>N25+N30+N47+N50+N54+N58</f>
        <v>0</v>
      </c>
    </row>
    <row r="25" spans="1:14" s="8" customFormat="1" ht="11.25">
      <c r="A25" s="42" t="s">
        <v>31</v>
      </c>
      <c r="B25" s="38">
        <v>2100</v>
      </c>
      <c r="C25" s="39" t="s">
        <v>32</v>
      </c>
      <c r="D25" s="40">
        <f>D26+D29</f>
        <v>0</v>
      </c>
      <c r="E25" s="40">
        <v>0</v>
      </c>
      <c r="F25" s="40">
        <f t="shared" ref="F25:L25" si="2">F26+F29</f>
        <v>0</v>
      </c>
      <c r="G25" s="40">
        <f t="shared" si="2"/>
        <v>0</v>
      </c>
      <c r="H25" s="40">
        <f t="shared" si="2"/>
        <v>0</v>
      </c>
      <c r="I25" s="40">
        <f t="shared" si="2"/>
        <v>0</v>
      </c>
      <c r="J25" s="40">
        <f t="shared" si="2"/>
        <v>0</v>
      </c>
      <c r="K25" s="40">
        <f t="shared" si="2"/>
        <v>0</v>
      </c>
      <c r="L25" s="40">
        <f t="shared" si="2"/>
        <v>0</v>
      </c>
      <c r="M25" s="40">
        <f t="shared" ref="M25:M85" si="3">F25-H25+I25-J25</f>
        <v>0</v>
      </c>
      <c r="N25" s="40">
        <f>N26+N29</f>
        <v>0</v>
      </c>
    </row>
    <row r="26" spans="1:14" s="8" customFormat="1" ht="11.25">
      <c r="A26" s="43" t="s">
        <v>33</v>
      </c>
      <c r="B26" s="44">
        <v>2110</v>
      </c>
      <c r="C26" s="45" t="s">
        <v>34</v>
      </c>
      <c r="D26" s="46">
        <f t="shared" ref="D26:L26" si="4">SUM(D27:D28)</f>
        <v>0</v>
      </c>
      <c r="E26" s="47">
        <v>0</v>
      </c>
      <c r="F26" s="46">
        <f>SUM(F27:F28)</f>
        <v>0</v>
      </c>
      <c r="G26" s="46">
        <f>SUM(G27:G28)</f>
        <v>0</v>
      </c>
      <c r="H26" s="46">
        <f t="shared" si="4"/>
        <v>0</v>
      </c>
      <c r="I26" s="46">
        <f t="shared" si="4"/>
        <v>0</v>
      </c>
      <c r="J26" s="46">
        <f t="shared" si="4"/>
        <v>0</v>
      </c>
      <c r="K26" s="46">
        <f>SUM(K27:K28)</f>
        <v>0</v>
      </c>
      <c r="L26" s="46">
        <f t="shared" si="4"/>
        <v>0</v>
      </c>
      <c r="M26" s="40">
        <f t="shared" si="3"/>
        <v>0</v>
      </c>
      <c r="N26" s="46">
        <f>SUM(N27:N28)</f>
        <v>0</v>
      </c>
    </row>
    <row r="27" spans="1:14" s="8" customFormat="1" ht="11.25">
      <c r="A27" s="49" t="s">
        <v>35</v>
      </c>
      <c r="B27" s="41">
        <v>2111</v>
      </c>
      <c r="C27" s="50" t="s">
        <v>36</v>
      </c>
      <c r="D27" s="51">
        <v>0</v>
      </c>
      <c r="E27" s="52">
        <v>0</v>
      </c>
      <c r="F27" s="51">
        <v>0</v>
      </c>
      <c r="G27" s="51">
        <v>0</v>
      </c>
      <c r="H27" s="51">
        <v>0</v>
      </c>
      <c r="I27" s="51">
        <v>0</v>
      </c>
      <c r="J27" s="51">
        <v>0</v>
      </c>
      <c r="K27" s="51">
        <v>0</v>
      </c>
      <c r="L27" s="51">
        <v>0</v>
      </c>
      <c r="M27" s="40">
        <f t="shared" si="3"/>
        <v>0</v>
      </c>
      <c r="N27" s="51">
        <v>0</v>
      </c>
    </row>
    <row r="28" spans="1:14" s="8" customFormat="1" ht="11.25">
      <c r="A28" s="49" t="s">
        <v>37</v>
      </c>
      <c r="B28" s="41">
        <v>2112</v>
      </c>
      <c r="C28" s="50" t="s">
        <v>38</v>
      </c>
      <c r="D28" s="51">
        <v>0</v>
      </c>
      <c r="E28" s="52">
        <v>0</v>
      </c>
      <c r="F28" s="51">
        <v>0</v>
      </c>
      <c r="G28" s="51">
        <v>0</v>
      </c>
      <c r="H28" s="51">
        <v>0</v>
      </c>
      <c r="I28" s="51">
        <v>0</v>
      </c>
      <c r="J28" s="51">
        <v>0</v>
      </c>
      <c r="K28" s="51">
        <v>0</v>
      </c>
      <c r="L28" s="51">
        <v>0</v>
      </c>
      <c r="M28" s="40">
        <f t="shared" si="3"/>
        <v>0</v>
      </c>
      <c r="N28" s="51">
        <v>0</v>
      </c>
    </row>
    <row r="29" spans="1:14" s="8" customFormat="1" ht="11.25" customHeight="1">
      <c r="A29" s="54" t="s">
        <v>39</v>
      </c>
      <c r="B29" s="44">
        <v>2120</v>
      </c>
      <c r="C29" s="45" t="s">
        <v>40</v>
      </c>
      <c r="D29" s="47">
        <v>0</v>
      </c>
      <c r="E29" s="47">
        <v>0</v>
      </c>
      <c r="F29" s="47">
        <v>0</v>
      </c>
      <c r="G29" s="47">
        <v>0</v>
      </c>
      <c r="H29" s="47">
        <v>0</v>
      </c>
      <c r="I29" s="47">
        <v>0</v>
      </c>
      <c r="J29" s="47">
        <v>0</v>
      </c>
      <c r="K29" s="47">
        <v>0</v>
      </c>
      <c r="L29" s="47">
        <v>0</v>
      </c>
      <c r="M29" s="40">
        <f t="shared" si="3"/>
        <v>0</v>
      </c>
      <c r="N29" s="47">
        <v>0</v>
      </c>
    </row>
    <row r="30" spans="1:14" s="8" customFormat="1" ht="11.25">
      <c r="A30" s="55" t="s">
        <v>41</v>
      </c>
      <c r="B30" s="38">
        <v>2200</v>
      </c>
      <c r="C30" s="39" t="s">
        <v>42</v>
      </c>
      <c r="D30" s="56">
        <f>SUM(D31:D37)+D44</f>
        <v>0</v>
      </c>
      <c r="E30" s="56">
        <v>0</v>
      </c>
      <c r="F30" s="56">
        <f t="shared" ref="F30:L30" si="5">SUM(F31:F37)+F44</f>
        <v>0</v>
      </c>
      <c r="G30" s="56">
        <f t="shared" si="5"/>
        <v>0</v>
      </c>
      <c r="H30" s="56">
        <f t="shared" si="5"/>
        <v>0</v>
      </c>
      <c r="I30" s="56">
        <f t="shared" si="5"/>
        <v>0</v>
      </c>
      <c r="J30" s="56">
        <f t="shared" si="5"/>
        <v>0</v>
      </c>
      <c r="K30" s="56">
        <f t="shared" si="5"/>
        <v>0</v>
      </c>
      <c r="L30" s="56">
        <f t="shared" si="5"/>
        <v>0</v>
      </c>
      <c r="M30" s="40">
        <f t="shared" si="3"/>
        <v>0</v>
      </c>
      <c r="N30" s="56">
        <f>SUM(N31:N37)+N44</f>
        <v>0</v>
      </c>
    </row>
    <row r="31" spans="1:14" s="8" customFormat="1" ht="11.25">
      <c r="A31" s="43" t="s">
        <v>43</v>
      </c>
      <c r="B31" s="44">
        <v>2210</v>
      </c>
      <c r="C31" s="45" t="s">
        <v>44</v>
      </c>
      <c r="D31" s="47">
        <v>0</v>
      </c>
      <c r="E31" s="46">
        <v>0</v>
      </c>
      <c r="F31" s="47">
        <v>0</v>
      </c>
      <c r="G31" s="47">
        <v>0</v>
      </c>
      <c r="H31" s="47">
        <v>0</v>
      </c>
      <c r="I31" s="47">
        <v>0</v>
      </c>
      <c r="J31" s="47">
        <v>0</v>
      </c>
      <c r="K31" s="47">
        <v>0</v>
      </c>
      <c r="L31" s="47">
        <v>0</v>
      </c>
      <c r="M31" s="40">
        <f t="shared" si="3"/>
        <v>0</v>
      </c>
      <c r="N31" s="47">
        <v>0</v>
      </c>
    </row>
    <row r="32" spans="1:14" s="8" customFormat="1" ht="11.25">
      <c r="A32" s="43" t="s">
        <v>45</v>
      </c>
      <c r="B32" s="44">
        <v>2220</v>
      </c>
      <c r="C32" s="44">
        <v>100</v>
      </c>
      <c r="D32" s="47">
        <v>0</v>
      </c>
      <c r="E32" s="47">
        <v>0</v>
      </c>
      <c r="F32" s="47">
        <v>0</v>
      </c>
      <c r="G32" s="47">
        <v>0</v>
      </c>
      <c r="H32" s="47">
        <v>0</v>
      </c>
      <c r="I32" s="47">
        <v>0</v>
      </c>
      <c r="J32" s="47">
        <v>0</v>
      </c>
      <c r="K32" s="47">
        <v>0</v>
      </c>
      <c r="L32" s="47">
        <v>0</v>
      </c>
      <c r="M32" s="40">
        <f t="shared" si="3"/>
        <v>0</v>
      </c>
      <c r="N32" s="47">
        <v>0</v>
      </c>
    </row>
    <row r="33" spans="1:14" s="8" customFormat="1" ht="11.25">
      <c r="A33" s="43" t="s">
        <v>46</v>
      </c>
      <c r="B33" s="44">
        <v>2230</v>
      </c>
      <c r="C33" s="44">
        <v>110</v>
      </c>
      <c r="D33" s="47">
        <v>0</v>
      </c>
      <c r="E33" s="47">
        <v>0</v>
      </c>
      <c r="F33" s="47">
        <v>0</v>
      </c>
      <c r="G33" s="47">
        <v>0</v>
      </c>
      <c r="H33" s="47">
        <v>0</v>
      </c>
      <c r="I33" s="47">
        <v>0</v>
      </c>
      <c r="J33" s="47">
        <v>0</v>
      </c>
      <c r="K33" s="47">
        <v>0</v>
      </c>
      <c r="L33" s="47">
        <v>0</v>
      </c>
      <c r="M33" s="40">
        <f t="shared" si="3"/>
        <v>0</v>
      </c>
      <c r="N33" s="47">
        <v>0</v>
      </c>
    </row>
    <row r="34" spans="1:14" s="8" customFormat="1" ht="11.25">
      <c r="A34" s="43" t="s">
        <v>47</v>
      </c>
      <c r="B34" s="44">
        <v>2240</v>
      </c>
      <c r="C34" s="44">
        <v>120</v>
      </c>
      <c r="D34" s="47">
        <v>0</v>
      </c>
      <c r="E34" s="46">
        <v>0</v>
      </c>
      <c r="F34" s="47">
        <v>0</v>
      </c>
      <c r="G34" s="47">
        <v>0</v>
      </c>
      <c r="H34" s="47">
        <v>0</v>
      </c>
      <c r="I34" s="47">
        <v>0</v>
      </c>
      <c r="J34" s="47">
        <v>0</v>
      </c>
      <c r="K34" s="47">
        <v>0</v>
      </c>
      <c r="L34" s="47">
        <v>0</v>
      </c>
      <c r="M34" s="40">
        <f t="shared" si="3"/>
        <v>0</v>
      </c>
      <c r="N34" s="47">
        <v>0</v>
      </c>
    </row>
    <row r="35" spans="1:14" s="8" customFormat="1" ht="11.25">
      <c r="A35" s="43" t="s">
        <v>48</v>
      </c>
      <c r="B35" s="44">
        <v>2250</v>
      </c>
      <c r="C35" s="44">
        <v>130</v>
      </c>
      <c r="D35" s="47">
        <v>0</v>
      </c>
      <c r="E35" s="46">
        <v>0</v>
      </c>
      <c r="F35" s="47">
        <v>0</v>
      </c>
      <c r="G35" s="47">
        <v>0</v>
      </c>
      <c r="H35" s="47">
        <v>0</v>
      </c>
      <c r="I35" s="47">
        <v>0</v>
      </c>
      <c r="J35" s="47">
        <v>0</v>
      </c>
      <c r="K35" s="47">
        <v>0</v>
      </c>
      <c r="L35" s="47">
        <v>0</v>
      </c>
      <c r="M35" s="40">
        <f t="shared" si="3"/>
        <v>0</v>
      </c>
      <c r="N35" s="47">
        <v>0</v>
      </c>
    </row>
    <row r="36" spans="1:14" s="8" customFormat="1" ht="12.75" customHeight="1">
      <c r="A36" s="54" t="s">
        <v>49</v>
      </c>
      <c r="B36" s="44">
        <v>2260</v>
      </c>
      <c r="C36" s="44">
        <v>140</v>
      </c>
      <c r="D36" s="47">
        <v>0</v>
      </c>
      <c r="E36" s="46">
        <v>0</v>
      </c>
      <c r="F36" s="47">
        <v>0</v>
      </c>
      <c r="G36" s="47">
        <v>0</v>
      </c>
      <c r="H36" s="47">
        <v>0</v>
      </c>
      <c r="I36" s="47">
        <v>0</v>
      </c>
      <c r="J36" s="47">
        <v>0</v>
      </c>
      <c r="K36" s="47">
        <v>0</v>
      </c>
      <c r="L36" s="47">
        <v>0</v>
      </c>
      <c r="M36" s="40">
        <f t="shared" si="3"/>
        <v>0</v>
      </c>
      <c r="N36" s="47">
        <v>0</v>
      </c>
    </row>
    <row r="37" spans="1:14" s="8" customFormat="1" ht="11.25">
      <c r="A37" s="54" t="s">
        <v>50</v>
      </c>
      <c r="B37" s="44">
        <v>2270</v>
      </c>
      <c r="C37" s="44">
        <v>150</v>
      </c>
      <c r="D37" s="46">
        <f>SUM(D38:D43)</f>
        <v>0</v>
      </c>
      <c r="E37" s="47">
        <v>0</v>
      </c>
      <c r="F37" s="46">
        <f t="shared" ref="F37:L37" si="6">SUM(F38:F43)</f>
        <v>0</v>
      </c>
      <c r="G37" s="46">
        <f t="shared" si="6"/>
        <v>0</v>
      </c>
      <c r="H37" s="46">
        <f t="shared" si="6"/>
        <v>0</v>
      </c>
      <c r="I37" s="46">
        <f t="shared" si="6"/>
        <v>0</v>
      </c>
      <c r="J37" s="46">
        <f t="shared" si="6"/>
        <v>0</v>
      </c>
      <c r="K37" s="46">
        <f t="shared" si="6"/>
        <v>0</v>
      </c>
      <c r="L37" s="46">
        <f t="shared" si="6"/>
        <v>0</v>
      </c>
      <c r="M37" s="40">
        <f t="shared" si="3"/>
        <v>0</v>
      </c>
      <c r="N37" s="46">
        <f>SUM(N38:N43)</f>
        <v>0</v>
      </c>
    </row>
    <row r="38" spans="1:14" s="8" customFormat="1" ht="11.25">
      <c r="A38" s="49" t="s">
        <v>51</v>
      </c>
      <c r="B38" s="41">
        <v>2271</v>
      </c>
      <c r="C38" s="41">
        <v>160</v>
      </c>
      <c r="D38" s="51">
        <v>0</v>
      </c>
      <c r="E38" s="52">
        <v>0</v>
      </c>
      <c r="F38" s="51">
        <v>0</v>
      </c>
      <c r="G38" s="51">
        <v>0</v>
      </c>
      <c r="H38" s="51">
        <v>0</v>
      </c>
      <c r="I38" s="51">
        <v>0</v>
      </c>
      <c r="J38" s="51">
        <v>0</v>
      </c>
      <c r="K38" s="51">
        <v>0</v>
      </c>
      <c r="L38" s="51">
        <v>0</v>
      </c>
      <c r="M38" s="40">
        <f t="shared" si="3"/>
        <v>0</v>
      </c>
      <c r="N38" s="51">
        <v>0</v>
      </c>
    </row>
    <row r="39" spans="1:14" s="8" customFormat="1" ht="11.25">
      <c r="A39" s="49" t="s">
        <v>52</v>
      </c>
      <c r="B39" s="41">
        <v>2272</v>
      </c>
      <c r="C39" s="41">
        <v>170</v>
      </c>
      <c r="D39" s="51">
        <v>0</v>
      </c>
      <c r="E39" s="52">
        <v>0</v>
      </c>
      <c r="F39" s="51">
        <v>0</v>
      </c>
      <c r="G39" s="51">
        <v>0</v>
      </c>
      <c r="H39" s="51">
        <v>0</v>
      </c>
      <c r="I39" s="51">
        <v>0</v>
      </c>
      <c r="J39" s="51">
        <v>0</v>
      </c>
      <c r="K39" s="51">
        <v>0</v>
      </c>
      <c r="L39" s="51">
        <v>0</v>
      </c>
      <c r="M39" s="40">
        <f t="shared" si="3"/>
        <v>0</v>
      </c>
      <c r="N39" s="51">
        <v>0</v>
      </c>
    </row>
    <row r="40" spans="1:14" s="8" customFormat="1" ht="11.25">
      <c r="A40" s="49" t="s">
        <v>53</v>
      </c>
      <c r="B40" s="41">
        <v>2273</v>
      </c>
      <c r="C40" s="41">
        <v>180</v>
      </c>
      <c r="D40" s="51">
        <v>0</v>
      </c>
      <c r="E40" s="52">
        <v>0</v>
      </c>
      <c r="F40" s="51">
        <v>0</v>
      </c>
      <c r="G40" s="51">
        <v>0</v>
      </c>
      <c r="H40" s="51">
        <v>0</v>
      </c>
      <c r="I40" s="51">
        <v>0</v>
      </c>
      <c r="J40" s="51">
        <v>0</v>
      </c>
      <c r="K40" s="51">
        <v>0</v>
      </c>
      <c r="L40" s="51">
        <v>0</v>
      </c>
      <c r="M40" s="40">
        <f t="shared" si="3"/>
        <v>0</v>
      </c>
      <c r="N40" s="51">
        <v>0</v>
      </c>
    </row>
    <row r="41" spans="1:14" s="8" customFormat="1" ht="11.25">
      <c r="A41" s="49" t="s">
        <v>54</v>
      </c>
      <c r="B41" s="41">
        <v>2274</v>
      </c>
      <c r="C41" s="41">
        <v>190</v>
      </c>
      <c r="D41" s="51">
        <v>0</v>
      </c>
      <c r="E41" s="52">
        <v>0</v>
      </c>
      <c r="F41" s="51">
        <v>0</v>
      </c>
      <c r="G41" s="51">
        <v>0</v>
      </c>
      <c r="H41" s="51">
        <v>0</v>
      </c>
      <c r="I41" s="51">
        <v>0</v>
      </c>
      <c r="J41" s="51">
        <v>0</v>
      </c>
      <c r="K41" s="51">
        <v>0</v>
      </c>
      <c r="L41" s="51">
        <v>0</v>
      </c>
      <c r="M41" s="40">
        <f t="shared" si="3"/>
        <v>0</v>
      </c>
      <c r="N41" s="51">
        <v>0</v>
      </c>
    </row>
    <row r="42" spans="1:14" s="8" customFormat="1" ht="11.25">
      <c r="A42" s="49" t="s">
        <v>55</v>
      </c>
      <c r="B42" s="41">
        <v>2275</v>
      </c>
      <c r="C42" s="41">
        <v>200</v>
      </c>
      <c r="D42" s="51">
        <v>0</v>
      </c>
      <c r="E42" s="52">
        <v>0</v>
      </c>
      <c r="F42" s="51">
        <v>0</v>
      </c>
      <c r="G42" s="51">
        <v>0</v>
      </c>
      <c r="H42" s="51">
        <v>0</v>
      </c>
      <c r="I42" s="51">
        <v>0</v>
      </c>
      <c r="J42" s="51">
        <v>0</v>
      </c>
      <c r="K42" s="51">
        <v>0</v>
      </c>
      <c r="L42" s="51">
        <v>0</v>
      </c>
      <c r="M42" s="40">
        <f t="shared" si="3"/>
        <v>0</v>
      </c>
      <c r="N42" s="51">
        <v>0</v>
      </c>
    </row>
    <row r="43" spans="1:14" s="8" customFormat="1" ht="11.25">
      <c r="A43" s="49" t="s">
        <v>56</v>
      </c>
      <c r="B43" s="41">
        <v>2276</v>
      </c>
      <c r="C43" s="41">
        <v>210</v>
      </c>
      <c r="D43" s="51">
        <v>0</v>
      </c>
      <c r="E43" s="52">
        <v>0</v>
      </c>
      <c r="F43" s="51">
        <v>0</v>
      </c>
      <c r="G43" s="51">
        <v>0</v>
      </c>
      <c r="H43" s="51">
        <v>0</v>
      </c>
      <c r="I43" s="51">
        <v>0</v>
      </c>
      <c r="J43" s="51">
        <v>0</v>
      </c>
      <c r="K43" s="51">
        <v>0</v>
      </c>
      <c r="L43" s="51">
        <v>0</v>
      </c>
      <c r="M43" s="40">
        <f t="shared" si="3"/>
        <v>0</v>
      </c>
      <c r="N43" s="51">
        <v>0</v>
      </c>
    </row>
    <row r="44" spans="1:14" s="8" customFormat="1" ht="22.5">
      <c r="A44" s="54" t="s">
        <v>57</v>
      </c>
      <c r="B44" s="44">
        <v>2280</v>
      </c>
      <c r="C44" s="44">
        <v>220</v>
      </c>
      <c r="D44" s="46">
        <f>SUM(D45:D46)</f>
        <v>0</v>
      </c>
      <c r="E44" s="46">
        <v>0</v>
      </c>
      <c r="F44" s="46">
        <f t="shared" ref="F44:L44" si="7">SUM(F45:F46)</f>
        <v>0</v>
      </c>
      <c r="G44" s="46">
        <f t="shared" si="7"/>
        <v>0</v>
      </c>
      <c r="H44" s="46">
        <f t="shared" si="7"/>
        <v>0</v>
      </c>
      <c r="I44" s="46">
        <f t="shared" si="7"/>
        <v>0</v>
      </c>
      <c r="J44" s="46">
        <f t="shared" si="7"/>
        <v>0</v>
      </c>
      <c r="K44" s="46">
        <f t="shared" si="7"/>
        <v>0</v>
      </c>
      <c r="L44" s="46">
        <f t="shared" si="7"/>
        <v>0</v>
      </c>
      <c r="M44" s="40">
        <f t="shared" si="3"/>
        <v>0</v>
      </c>
      <c r="N44" s="46">
        <f>SUM(N45:N46)</f>
        <v>0</v>
      </c>
    </row>
    <row r="45" spans="1:14" s="8" customFormat="1" ht="22.5">
      <c r="A45" s="142" t="s">
        <v>58</v>
      </c>
      <c r="B45" s="41">
        <v>2281</v>
      </c>
      <c r="C45" s="41">
        <v>230</v>
      </c>
      <c r="D45" s="51">
        <v>0</v>
      </c>
      <c r="E45" s="51">
        <v>0</v>
      </c>
      <c r="F45" s="51">
        <v>0</v>
      </c>
      <c r="G45" s="51">
        <v>0</v>
      </c>
      <c r="H45" s="51">
        <v>0</v>
      </c>
      <c r="I45" s="51">
        <v>0</v>
      </c>
      <c r="J45" s="51">
        <v>0</v>
      </c>
      <c r="K45" s="51">
        <v>0</v>
      </c>
      <c r="L45" s="51">
        <v>0</v>
      </c>
      <c r="M45" s="40">
        <f t="shared" si="3"/>
        <v>0</v>
      </c>
      <c r="N45" s="51">
        <v>0</v>
      </c>
    </row>
    <row r="46" spans="1:14" s="8" customFormat="1" ht="22.5">
      <c r="A46" s="49" t="s">
        <v>59</v>
      </c>
      <c r="B46" s="41">
        <v>2282</v>
      </c>
      <c r="C46" s="41">
        <v>240</v>
      </c>
      <c r="D46" s="51">
        <v>0</v>
      </c>
      <c r="E46" s="51">
        <v>0</v>
      </c>
      <c r="F46" s="51">
        <v>0</v>
      </c>
      <c r="G46" s="51">
        <v>0</v>
      </c>
      <c r="H46" s="51">
        <v>0</v>
      </c>
      <c r="I46" s="51">
        <v>0</v>
      </c>
      <c r="J46" s="51">
        <v>0</v>
      </c>
      <c r="K46" s="51">
        <v>0</v>
      </c>
      <c r="L46" s="51">
        <v>0</v>
      </c>
      <c r="M46" s="40">
        <f t="shared" si="3"/>
        <v>0</v>
      </c>
      <c r="N46" s="51">
        <v>0</v>
      </c>
    </row>
    <row r="47" spans="1:14" s="8" customFormat="1" ht="11.25">
      <c r="A47" s="42" t="s">
        <v>60</v>
      </c>
      <c r="B47" s="38">
        <v>2400</v>
      </c>
      <c r="C47" s="38">
        <v>250</v>
      </c>
      <c r="D47" s="56">
        <f t="shared" ref="D47:L47" si="8">SUM(D48:D49)</f>
        <v>0</v>
      </c>
      <c r="E47" s="56">
        <f t="shared" si="8"/>
        <v>0</v>
      </c>
      <c r="F47" s="56">
        <f>SUM(F48:F49)</f>
        <v>0</v>
      </c>
      <c r="G47" s="56">
        <f>SUM(G48:G49)</f>
        <v>0</v>
      </c>
      <c r="H47" s="56">
        <f t="shared" si="8"/>
        <v>0</v>
      </c>
      <c r="I47" s="56">
        <f t="shared" si="8"/>
        <v>0</v>
      </c>
      <c r="J47" s="56">
        <f t="shared" si="8"/>
        <v>0</v>
      </c>
      <c r="K47" s="56">
        <f>SUM(K48:K49)</f>
        <v>0</v>
      </c>
      <c r="L47" s="56">
        <f t="shared" si="8"/>
        <v>0</v>
      </c>
      <c r="M47" s="40">
        <f t="shared" si="3"/>
        <v>0</v>
      </c>
      <c r="N47" s="56">
        <f>SUM(N48:N49)</f>
        <v>0</v>
      </c>
    </row>
    <row r="48" spans="1:14" s="8" customFormat="1" ht="11.25">
      <c r="A48" s="59" t="s">
        <v>61</v>
      </c>
      <c r="B48" s="44">
        <v>2410</v>
      </c>
      <c r="C48" s="44">
        <v>260</v>
      </c>
      <c r="D48" s="47">
        <v>0</v>
      </c>
      <c r="E48" s="46">
        <v>0</v>
      </c>
      <c r="F48" s="47">
        <v>0</v>
      </c>
      <c r="G48" s="47">
        <v>0</v>
      </c>
      <c r="H48" s="47">
        <v>0</v>
      </c>
      <c r="I48" s="47">
        <v>0</v>
      </c>
      <c r="J48" s="47">
        <v>0</v>
      </c>
      <c r="K48" s="47">
        <v>0</v>
      </c>
      <c r="L48" s="47">
        <v>0</v>
      </c>
      <c r="M48" s="40">
        <f t="shared" si="3"/>
        <v>0</v>
      </c>
      <c r="N48" s="47">
        <v>0</v>
      </c>
    </row>
    <row r="49" spans="1:14" s="8" customFormat="1" ht="11.25">
      <c r="A49" s="59" t="s">
        <v>62</v>
      </c>
      <c r="B49" s="44">
        <v>2420</v>
      </c>
      <c r="C49" s="44">
        <v>270</v>
      </c>
      <c r="D49" s="47">
        <v>0</v>
      </c>
      <c r="E49" s="46">
        <v>0</v>
      </c>
      <c r="F49" s="47">
        <v>0</v>
      </c>
      <c r="G49" s="47">
        <v>0</v>
      </c>
      <c r="H49" s="47">
        <v>0</v>
      </c>
      <c r="I49" s="47">
        <v>0</v>
      </c>
      <c r="J49" s="47">
        <v>0</v>
      </c>
      <c r="K49" s="47">
        <v>0</v>
      </c>
      <c r="L49" s="47">
        <v>0</v>
      </c>
      <c r="M49" s="40">
        <f t="shared" si="3"/>
        <v>0</v>
      </c>
      <c r="N49" s="47">
        <v>0</v>
      </c>
    </row>
    <row r="50" spans="1:14" s="8" customFormat="1" ht="11.25" customHeight="1">
      <c r="A50" s="60" t="s">
        <v>63</v>
      </c>
      <c r="B50" s="38">
        <v>2600</v>
      </c>
      <c r="C50" s="38">
        <v>280</v>
      </c>
      <c r="D50" s="56">
        <f t="shared" ref="D50:L50" si="9">SUM(D51:D53)</f>
        <v>0</v>
      </c>
      <c r="E50" s="56">
        <f t="shared" si="9"/>
        <v>0</v>
      </c>
      <c r="F50" s="56">
        <f>SUM(F51:F53)</f>
        <v>0</v>
      </c>
      <c r="G50" s="56">
        <f>SUM(G51:G53)</f>
        <v>0</v>
      </c>
      <c r="H50" s="56">
        <f t="shared" si="9"/>
        <v>0</v>
      </c>
      <c r="I50" s="56">
        <f t="shared" si="9"/>
        <v>0</v>
      </c>
      <c r="J50" s="56">
        <f t="shared" si="9"/>
        <v>0</v>
      </c>
      <c r="K50" s="56">
        <f>SUM(K51:K53)</f>
        <v>0</v>
      </c>
      <c r="L50" s="56">
        <f t="shared" si="9"/>
        <v>0</v>
      </c>
      <c r="M50" s="40">
        <f t="shared" si="3"/>
        <v>0</v>
      </c>
      <c r="N50" s="56">
        <f>SUM(N51:N53)</f>
        <v>0</v>
      </c>
    </row>
    <row r="51" spans="1:14" s="8" customFormat="1" ht="11.25" customHeight="1">
      <c r="A51" s="54" t="s">
        <v>64</v>
      </c>
      <c r="B51" s="44">
        <v>2610</v>
      </c>
      <c r="C51" s="44">
        <v>290</v>
      </c>
      <c r="D51" s="61">
        <v>0</v>
      </c>
      <c r="E51" s="62">
        <v>0</v>
      </c>
      <c r="F51" s="61">
        <v>0</v>
      </c>
      <c r="G51" s="61">
        <v>0</v>
      </c>
      <c r="H51" s="61">
        <v>0</v>
      </c>
      <c r="I51" s="61">
        <v>0</v>
      </c>
      <c r="J51" s="61">
        <v>0</v>
      </c>
      <c r="K51" s="61">
        <v>0</v>
      </c>
      <c r="L51" s="61">
        <v>0</v>
      </c>
      <c r="M51" s="40">
        <f t="shared" si="3"/>
        <v>0</v>
      </c>
      <c r="N51" s="61">
        <v>0</v>
      </c>
    </row>
    <row r="52" spans="1:14" s="8" customFormat="1" ht="11.25">
      <c r="A52" s="54" t="s">
        <v>65</v>
      </c>
      <c r="B52" s="44">
        <v>2620</v>
      </c>
      <c r="C52" s="44">
        <v>300</v>
      </c>
      <c r="D52" s="61">
        <v>0</v>
      </c>
      <c r="E52" s="62">
        <v>0</v>
      </c>
      <c r="F52" s="61">
        <v>0</v>
      </c>
      <c r="G52" s="61">
        <v>0</v>
      </c>
      <c r="H52" s="61">
        <v>0</v>
      </c>
      <c r="I52" s="61">
        <v>0</v>
      </c>
      <c r="J52" s="61">
        <v>0</v>
      </c>
      <c r="K52" s="61">
        <v>0</v>
      </c>
      <c r="L52" s="61">
        <v>0</v>
      </c>
      <c r="M52" s="40">
        <f t="shared" si="3"/>
        <v>0</v>
      </c>
      <c r="N52" s="61">
        <v>0</v>
      </c>
    </row>
    <row r="53" spans="1:14" s="8" customFormat="1" ht="12" customHeight="1">
      <c r="A53" s="59" t="s">
        <v>66</v>
      </c>
      <c r="B53" s="44">
        <v>2630</v>
      </c>
      <c r="C53" s="44">
        <v>310</v>
      </c>
      <c r="D53" s="61">
        <v>0</v>
      </c>
      <c r="E53" s="62">
        <v>0</v>
      </c>
      <c r="F53" s="61">
        <v>0</v>
      </c>
      <c r="G53" s="61">
        <v>0</v>
      </c>
      <c r="H53" s="61">
        <v>0</v>
      </c>
      <c r="I53" s="61">
        <v>0</v>
      </c>
      <c r="J53" s="61">
        <v>0</v>
      </c>
      <c r="K53" s="61">
        <v>0</v>
      </c>
      <c r="L53" s="61">
        <v>0</v>
      </c>
      <c r="M53" s="40">
        <f t="shared" si="3"/>
        <v>0</v>
      </c>
      <c r="N53" s="61">
        <v>0</v>
      </c>
    </row>
    <row r="54" spans="1:14" s="8" customFormat="1" ht="11.25">
      <c r="A54" s="55" t="s">
        <v>67</v>
      </c>
      <c r="B54" s="38">
        <v>2700</v>
      </c>
      <c r="C54" s="38">
        <v>320</v>
      </c>
      <c r="D54" s="63">
        <f t="shared" ref="D54:L54" si="10">SUM(D55:D57)</f>
        <v>0</v>
      </c>
      <c r="E54" s="63">
        <v>0</v>
      </c>
      <c r="F54" s="63">
        <f>SUM(F55:F57)</f>
        <v>0</v>
      </c>
      <c r="G54" s="63">
        <f>SUM(G55:G57)</f>
        <v>0</v>
      </c>
      <c r="H54" s="63">
        <f t="shared" si="10"/>
        <v>0</v>
      </c>
      <c r="I54" s="63">
        <f t="shared" si="10"/>
        <v>0</v>
      </c>
      <c r="J54" s="63">
        <f t="shared" si="10"/>
        <v>0</v>
      </c>
      <c r="K54" s="63">
        <f>SUM(K55:K57)</f>
        <v>0</v>
      </c>
      <c r="L54" s="63">
        <f t="shared" si="10"/>
        <v>0</v>
      </c>
      <c r="M54" s="40">
        <f t="shared" si="3"/>
        <v>0</v>
      </c>
      <c r="N54" s="63">
        <f>SUM(N55:N57)</f>
        <v>0</v>
      </c>
    </row>
    <row r="55" spans="1:14" s="8" customFormat="1" ht="11.25">
      <c r="A55" s="54" t="s">
        <v>68</v>
      </c>
      <c r="B55" s="44">
        <v>2710</v>
      </c>
      <c r="C55" s="44">
        <v>330</v>
      </c>
      <c r="D55" s="61">
        <v>0</v>
      </c>
      <c r="E55" s="62">
        <v>0</v>
      </c>
      <c r="F55" s="61">
        <v>0</v>
      </c>
      <c r="G55" s="61">
        <v>0</v>
      </c>
      <c r="H55" s="61">
        <v>0</v>
      </c>
      <c r="I55" s="61">
        <v>0</v>
      </c>
      <c r="J55" s="61">
        <v>0</v>
      </c>
      <c r="K55" s="61">
        <v>0</v>
      </c>
      <c r="L55" s="61">
        <v>0</v>
      </c>
      <c r="M55" s="40">
        <f t="shared" si="3"/>
        <v>0</v>
      </c>
      <c r="N55" s="61">
        <v>0</v>
      </c>
    </row>
    <row r="56" spans="1:14" s="8" customFormat="1" ht="11.25">
      <c r="A56" s="54" t="s">
        <v>69</v>
      </c>
      <c r="B56" s="44">
        <v>2720</v>
      </c>
      <c r="C56" s="44">
        <v>340</v>
      </c>
      <c r="D56" s="61">
        <v>0</v>
      </c>
      <c r="E56" s="62">
        <v>0</v>
      </c>
      <c r="F56" s="61">
        <v>0</v>
      </c>
      <c r="G56" s="61">
        <v>0</v>
      </c>
      <c r="H56" s="61">
        <v>0</v>
      </c>
      <c r="I56" s="61">
        <v>0</v>
      </c>
      <c r="J56" s="61">
        <v>0</v>
      </c>
      <c r="K56" s="61">
        <v>0</v>
      </c>
      <c r="L56" s="61">
        <v>0</v>
      </c>
      <c r="M56" s="40">
        <f t="shared" si="3"/>
        <v>0</v>
      </c>
      <c r="N56" s="61">
        <v>0</v>
      </c>
    </row>
    <row r="57" spans="1:14" s="8" customFormat="1" ht="11.25">
      <c r="A57" s="54" t="s">
        <v>70</v>
      </c>
      <c r="B57" s="44">
        <v>2730</v>
      </c>
      <c r="C57" s="44">
        <v>350</v>
      </c>
      <c r="D57" s="61">
        <v>0</v>
      </c>
      <c r="E57" s="62">
        <v>0</v>
      </c>
      <c r="F57" s="61">
        <v>0</v>
      </c>
      <c r="G57" s="61">
        <v>0</v>
      </c>
      <c r="H57" s="61">
        <v>0</v>
      </c>
      <c r="I57" s="61">
        <v>0</v>
      </c>
      <c r="J57" s="61">
        <v>0</v>
      </c>
      <c r="K57" s="61">
        <v>0</v>
      </c>
      <c r="L57" s="61">
        <v>0</v>
      </c>
      <c r="M57" s="40">
        <f t="shared" si="3"/>
        <v>0</v>
      </c>
      <c r="N57" s="61">
        <v>0</v>
      </c>
    </row>
    <row r="58" spans="1:14" s="8" customFormat="1" ht="11.25">
      <c r="A58" s="55" t="s">
        <v>71</v>
      </c>
      <c r="B58" s="38">
        <v>2800</v>
      </c>
      <c r="C58" s="38">
        <v>360</v>
      </c>
      <c r="D58" s="64">
        <v>0</v>
      </c>
      <c r="E58" s="63">
        <v>0</v>
      </c>
      <c r="F58" s="64">
        <v>0</v>
      </c>
      <c r="G58" s="64">
        <v>0</v>
      </c>
      <c r="H58" s="64">
        <v>0</v>
      </c>
      <c r="I58" s="64">
        <v>0</v>
      </c>
      <c r="J58" s="64">
        <v>0</v>
      </c>
      <c r="K58" s="64">
        <v>0</v>
      </c>
      <c r="L58" s="64">
        <v>0</v>
      </c>
      <c r="M58" s="40">
        <f t="shared" si="3"/>
        <v>0</v>
      </c>
      <c r="N58" s="64">
        <v>0</v>
      </c>
    </row>
    <row r="59" spans="1:14" s="8" customFormat="1" ht="11.25">
      <c r="A59" s="38" t="s">
        <v>72</v>
      </c>
      <c r="B59" s="38">
        <v>3000</v>
      </c>
      <c r="C59" s="38">
        <v>370</v>
      </c>
      <c r="D59" s="63">
        <f t="shared" ref="D59:L59" si="11">D60+D74</f>
        <v>79898867</v>
      </c>
      <c r="E59" s="63">
        <f t="shared" si="11"/>
        <v>0</v>
      </c>
      <c r="F59" s="63">
        <f>F60+F74</f>
        <v>0</v>
      </c>
      <c r="G59" s="63">
        <f>G60+G74</f>
        <v>0</v>
      </c>
      <c r="H59" s="63">
        <f t="shared" si="11"/>
        <v>0</v>
      </c>
      <c r="I59" s="63">
        <f t="shared" si="11"/>
        <v>63249646.920000002</v>
      </c>
      <c r="J59" s="63">
        <f t="shared" si="11"/>
        <v>63249646.920000002</v>
      </c>
      <c r="K59" s="63">
        <f>K60+K74</f>
        <v>0</v>
      </c>
      <c r="L59" s="63">
        <f t="shared" si="11"/>
        <v>0</v>
      </c>
      <c r="M59" s="40">
        <f t="shared" si="3"/>
        <v>0</v>
      </c>
      <c r="N59" s="63">
        <f>N60+N74</f>
        <v>0</v>
      </c>
    </row>
    <row r="60" spans="1:14" s="8" customFormat="1" ht="11.25">
      <c r="A60" s="42" t="s">
        <v>73</v>
      </c>
      <c r="B60" s="38">
        <v>3100</v>
      </c>
      <c r="C60" s="38">
        <v>380</v>
      </c>
      <c r="D60" s="63">
        <f t="shared" ref="D60:L60" si="12">D61+D62+D65+D68+D72+D73</f>
        <v>79898867</v>
      </c>
      <c r="E60" s="63">
        <f t="shared" si="12"/>
        <v>0</v>
      </c>
      <c r="F60" s="63">
        <f>F61+F62+F65+F68+F72+F73</f>
        <v>0</v>
      </c>
      <c r="G60" s="63">
        <f>G61+G62+G65+G68+G72+G73</f>
        <v>0</v>
      </c>
      <c r="H60" s="63">
        <f t="shared" si="12"/>
        <v>0</v>
      </c>
      <c r="I60" s="63">
        <f t="shared" si="12"/>
        <v>63249646.920000002</v>
      </c>
      <c r="J60" s="63">
        <f t="shared" si="12"/>
        <v>63249646.920000002</v>
      </c>
      <c r="K60" s="63">
        <f>K61+K62+K65+K68+K72+K73</f>
        <v>0</v>
      </c>
      <c r="L60" s="63">
        <f t="shared" si="12"/>
        <v>0</v>
      </c>
      <c r="M60" s="40">
        <f t="shared" si="3"/>
        <v>0</v>
      </c>
      <c r="N60" s="63">
        <f>N61+N62+N65+N68+N72+N73</f>
        <v>0</v>
      </c>
    </row>
    <row r="61" spans="1:14" s="8" customFormat="1" ht="11.25">
      <c r="A61" s="54" t="s">
        <v>74</v>
      </c>
      <c r="B61" s="44">
        <v>3110</v>
      </c>
      <c r="C61" s="44">
        <v>390</v>
      </c>
      <c r="D61" s="61">
        <v>0</v>
      </c>
      <c r="E61" s="62">
        <v>0</v>
      </c>
      <c r="F61" s="61">
        <v>0</v>
      </c>
      <c r="G61" s="61">
        <v>0</v>
      </c>
      <c r="H61" s="61">
        <v>0</v>
      </c>
      <c r="I61" s="61">
        <v>0</v>
      </c>
      <c r="J61" s="61">
        <v>0</v>
      </c>
      <c r="K61" s="61">
        <v>0</v>
      </c>
      <c r="L61" s="61">
        <v>0</v>
      </c>
      <c r="M61" s="40">
        <f t="shared" si="3"/>
        <v>0</v>
      </c>
      <c r="N61" s="61">
        <v>0</v>
      </c>
    </row>
    <row r="62" spans="1:14" s="8" customFormat="1" ht="11.25">
      <c r="A62" s="59" t="s">
        <v>75</v>
      </c>
      <c r="B62" s="44">
        <v>3120</v>
      </c>
      <c r="C62" s="44">
        <v>400</v>
      </c>
      <c r="D62" s="65">
        <f t="shared" ref="D62:L62" si="13">SUM(D63:D64)</f>
        <v>17634295</v>
      </c>
      <c r="E62" s="65">
        <f t="shared" si="13"/>
        <v>0</v>
      </c>
      <c r="F62" s="65">
        <f>SUM(F63:F64)</f>
        <v>0</v>
      </c>
      <c r="G62" s="65">
        <f>SUM(G63:G64)</f>
        <v>0</v>
      </c>
      <c r="H62" s="65">
        <f t="shared" si="13"/>
        <v>0</v>
      </c>
      <c r="I62" s="65">
        <f t="shared" si="13"/>
        <v>5486598.5199999996</v>
      </c>
      <c r="J62" s="65">
        <f t="shared" si="13"/>
        <v>5486598.5199999996</v>
      </c>
      <c r="K62" s="65">
        <f>SUM(K63:K64)</f>
        <v>0</v>
      </c>
      <c r="L62" s="65">
        <f t="shared" si="13"/>
        <v>0</v>
      </c>
      <c r="M62" s="40">
        <f t="shared" si="3"/>
        <v>0</v>
      </c>
      <c r="N62" s="65">
        <f>SUM(N63:N64)</f>
        <v>0</v>
      </c>
    </row>
    <row r="63" spans="1:14" s="8" customFormat="1" ht="11.25">
      <c r="A63" s="49" t="s">
        <v>76</v>
      </c>
      <c r="B63" s="41">
        <v>3121</v>
      </c>
      <c r="C63" s="41">
        <v>410</v>
      </c>
      <c r="D63" s="66">
        <v>0</v>
      </c>
      <c r="E63" s="67">
        <v>0</v>
      </c>
      <c r="F63" s="66">
        <v>0</v>
      </c>
      <c r="G63" s="66">
        <v>0</v>
      </c>
      <c r="H63" s="66">
        <v>0</v>
      </c>
      <c r="I63" s="66">
        <v>0</v>
      </c>
      <c r="J63" s="66">
        <v>0</v>
      </c>
      <c r="K63" s="66">
        <v>0</v>
      </c>
      <c r="L63" s="66">
        <v>0</v>
      </c>
      <c r="M63" s="40">
        <f t="shared" si="3"/>
        <v>0</v>
      </c>
      <c r="N63" s="66">
        <v>0</v>
      </c>
    </row>
    <row r="64" spans="1:14" s="8" customFormat="1" ht="11.25">
      <c r="A64" s="49" t="s">
        <v>77</v>
      </c>
      <c r="B64" s="41">
        <v>3122</v>
      </c>
      <c r="C64" s="41">
        <v>420</v>
      </c>
      <c r="D64" s="66">
        <v>17634295</v>
      </c>
      <c r="E64" s="67">
        <v>0</v>
      </c>
      <c r="F64" s="66">
        <v>0</v>
      </c>
      <c r="G64" s="66">
        <v>0</v>
      </c>
      <c r="H64" s="66">
        <v>0</v>
      </c>
      <c r="I64" s="66">
        <v>5486598.5199999996</v>
      </c>
      <c r="J64" s="66">
        <v>5486598.5199999996</v>
      </c>
      <c r="K64" s="66">
        <v>0</v>
      </c>
      <c r="L64" s="66">
        <v>0</v>
      </c>
      <c r="M64" s="40">
        <f t="shared" si="3"/>
        <v>0</v>
      </c>
      <c r="N64" s="66">
        <v>0</v>
      </c>
    </row>
    <row r="65" spans="1:14" s="8" customFormat="1" ht="11.25">
      <c r="A65" s="43" t="s">
        <v>78</v>
      </c>
      <c r="B65" s="44">
        <v>3130</v>
      </c>
      <c r="C65" s="44">
        <v>430</v>
      </c>
      <c r="D65" s="62">
        <f t="shared" ref="D65:L65" si="14">SUM(D66:D67)</f>
        <v>0</v>
      </c>
      <c r="E65" s="62">
        <f t="shared" si="14"/>
        <v>0</v>
      </c>
      <c r="F65" s="62">
        <f>SUM(F66:F67)</f>
        <v>0</v>
      </c>
      <c r="G65" s="62">
        <f>SUM(G66:G67)</f>
        <v>0</v>
      </c>
      <c r="H65" s="62">
        <f t="shared" si="14"/>
        <v>0</v>
      </c>
      <c r="I65" s="62">
        <f t="shared" si="14"/>
        <v>0</v>
      </c>
      <c r="J65" s="62">
        <f t="shared" si="14"/>
        <v>0</v>
      </c>
      <c r="K65" s="62">
        <f>SUM(K66:K67)</f>
        <v>0</v>
      </c>
      <c r="L65" s="62">
        <f t="shared" si="14"/>
        <v>0</v>
      </c>
      <c r="M65" s="40">
        <f t="shared" si="3"/>
        <v>0</v>
      </c>
      <c r="N65" s="62">
        <f>SUM(N66:N67)</f>
        <v>0</v>
      </c>
    </row>
    <row r="66" spans="1:14" s="8" customFormat="1" ht="11.25">
      <c r="A66" s="49" t="s">
        <v>79</v>
      </c>
      <c r="B66" s="41">
        <v>3131</v>
      </c>
      <c r="C66" s="41">
        <v>440</v>
      </c>
      <c r="D66" s="66">
        <v>0</v>
      </c>
      <c r="E66" s="67">
        <v>0</v>
      </c>
      <c r="F66" s="66">
        <v>0</v>
      </c>
      <c r="G66" s="66">
        <v>0</v>
      </c>
      <c r="H66" s="66">
        <v>0</v>
      </c>
      <c r="I66" s="66">
        <v>0</v>
      </c>
      <c r="J66" s="66">
        <v>0</v>
      </c>
      <c r="K66" s="66">
        <v>0</v>
      </c>
      <c r="L66" s="66">
        <v>0</v>
      </c>
      <c r="M66" s="40">
        <f t="shared" si="3"/>
        <v>0</v>
      </c>
      <c r="N66" s="66">
        <v>0</v>
      </c>
    </row>
    <row r="67" spans="1:14" s="8" customFormat="1" ht="11.25">
      <c r="A67" s="49" t="s">
        <v>80</v>
      </c>
      <c r="B67" s="41">
        <v>3132</v>
      </c>
      <c r="C67" s="41">
        <v>450</v>
      </c>
      <c r="D67" s="66">
        <v>0</v>
      </c>
      <c r="E67" s="67">
        <v>0</v>
      </c>
      <c r="F67" s="66">
        <v>0</v>
      </c>
      <c r="G67" s="66">
        <v>0</v>
      </c>
      <c r="H67" s="66">
        <v>0</v>
      </c>
      <c r="I67" s="66">
        <v>0</v>
      </c>
      <c r="J67" s="66">
        <v>0</v>
      </c>
      <c r="K67" s="66">
        <v>0</v>
      </c>
      <c r="L67" s="66">
        <v>0</v>
      </c>
      <c r="M67" s="40">
        <f t="shared" si="3"/>
        <v>0</v>
      </c>
      <c r="N67" s="66">
        <v>0</v>
      </c>
    </row>
    <row r="68" spans="1:14" s="8" customFormat="1" ht="11.25">
      <c r="A68" s="43" t="s">
        <v>81</v>
      </c>
      <c r="B68" s="44">
        <v>3140</v>
      </c>
      <c r="C68" s="44">
        <v>460</v>
      </c>
      <c r="D68" s="62">
        <f t="shared" ref="D68:L68" si="15">SUM(D69:D71)</f>
        <v>62264572</v>
      </c>
      <c r="E68" s="62">
        <f t="shared" si="15"/>
        <v>0</v>
      </c>
      <c r="F68" s="62">
        <f>SUM(F69:F71)</f>
        <v>0</v>
      </c>
      <c r="G68" s="62">
        <f>SUM(G69:G71)</f>
        <v>0</v>
      </c>
      <c r="H68" s="62">
        <f t="shared" si="15"/>
        <v>0</v>
      </c>
      <c r="I68" s="62">
        <f t="shared" si="15"/>
        <v>57763048.399999999</v>
      </c>
      <c r="J68" s="62">
        <f t="shared" si="15"/>
        <v>57763048.399999999</v>
      </c>
      <c r="K68" s="62">
        <f>SUM(K69:K71)</f>
        <v>0</v>
      </c>
      <c r="L68" s="62">
        <f t="shared" si="15"/>
        <v>0</v>
      </c>
      <c r="M68" s="40">
        <f t="shared" si="3"/>
        <v>0</v>
      </c>
      <c r="N68" s="62">
        <f>SUM(N69:N71)</f>
        <v>0</v>
      </c>
    </row>
    <row r="69" spans="1:14" s="8" customFormat="1" ht="12">
      <c r="A69" s="69" t="s">
        <v>82</v>
      </c>
      <c r="B69" s="41">
        <v>3141</v>
      </c>
      <c r="C69" s="41">
        <v>470</v>
      </c>
      <c r="D69" s="66">
        <v>0</v>
      </c>
      <c r="E69" s="67">
        <v>0</v>
      </c>
      <c r="F69" s="66">
        <v>0</v>
      </c>
      <c r="G69" s="66">
        <v>0</v>
      </c>
      <c r="H69" s="66">
        <v>0</v>
      </c>
      <c r="I69" s="66">
        <v>0</v>
      </c>
      <c r="J69" s="66">
        <v>0</v>
      </c>
      <c r="K69" s="66">
        <v>0</v>
      </c>
      <c r="L69" s="66">
        <v>0</v>
      </c>
      <c r="M69" s="40">
        <f t="shared" si="3"/>
        <v>0</v>
      </c>
      <c r="N69" s="66">
        <v>0</v>
      </c>
    </row>
    <row r="70" spans="1:14" s="8" customFormat="1" ht="12">
      <c r="A70" s="69" t="s">
        <v>83</v>
      </c>
      <c r="B70" s="41">
        <v>3142</v>
      </c>
      <c r="C70" s="41">
        <v>480</v>
      </c>
      <c r="D70" s="66">
        <v>0</v>
      </c>
      <c r="E70" s="67">
        <v>0</v>
      </c>
      <c r="F70" s="66">
        <v>0</v>
      </c>
      <c r="G70" s="66">
        <v>0</v>
      </c>
      <c r="H70" s="66">
        <v>0</v>
      </c>
      <c r="I70" s="66">
        <v>0</v>
      </c>
      <c r="J70" s="66">
        <v>0</v>
      </c>
      <c r="K70" s="66">
        <v>0</v>
      </c>
      <c r="L70" s="66">
        <v>0</v>
      </c>
      <c r="M70" s="40">
        <f t="shared" si="3"/>
        <v>0</v>
      </c>
      <c r="N70" s="66">
        <v>0</v>
      </c>
    </row>
    <row r="71" spans="1:14" s="8" customFormat="1" ht="12">
      <c r="A71" s="69" t="s">
        <v>84</v>
      </c>
      <c r="B71" s="41">
        <v>3143</v>
      </c>
      <c r="C71" s="41">
        <v>490</v>
      </c>
      <c r="D71" s="66">
        <v>62264572</v>
      </c>
      <c r="E71" s="67">
        <v>0</v>
      </c>
      <c r="F71" s="66">
        <v>0</v>
      </c>
      <c r="G71" s="66">
        <v>0</v>
      </c>
      <c r="H71" s="66">
        <v>0</v>
      </c>
      <c r="I71" s="66">
        <v>57763048.399999999</v>
      </c>
      <c r="J71" s="66">
        <v>57763048.399999999</v>
      </c>
      <c r="K71" s="66">
        <v>0</v>
      </c>
      <c r="L71" s="66">
        <v>0</v>
      </c>
      <c r="M71" s="40">
        <f t="shared" si="3"/>
        <v>0</v>
      </c>
      <c r="N71" s="66">
        <v>0</v>
      </c>
    </row>
    <row r="72" spans="1:14" s="8" customFormat="1" ht="11.25">
      <c r="A72" s="43" t="s">
        <v>85</v>
      </c>
      <c r="B72" s="44">
        <v>3150</v>
      </c>
      <c r="C72" s="44">
        <v>500</v>
      </c>
      <c r="D72" s="61">
        <v>0</v>
      </c>
      <c r="E72" s="62">
        <v>0</v>
      </c>
      <c r="F72" s="61">
        <v>0</v>
      </c>
      <c r="G72" s="61">
        <v>0</v>
      </c>
      <c r="H72" s="61">
        <v>0</v>
      </c>
      <c r="I72" s="61">
        <v>0</v>
      </c>
      <c r="J72" s="61">
        <v>0</v>
      </c>
      <c r="K72" s="61">
        <v>0</v>
      </c>
      <c r="L72" s="61">
        <v>0</v>
      </c>
      <c r="M72" s="40">
        <f t="shared" si="3"/>
        <v>0</v>
      </c>
      <c r="N72" s="61">
        <v>0</v>
      </c>
    </row>
    <row r="73" spans="1:14" s="8" customFormat="1" ht="11.25">
      <c r="A73" s="43" t="s">
        <v>86</v>
      </c>
      <c r="B73" s="44">
        <v>3160</v>
      </c>
      <c r="C73" s="44">
        <v>510</v>
      </c>
      <c r="D73" s="61">
        <v>0</v>
      </c>
      <c r="E73" s="62">
        <v>0</v>
      </c>
      <c r="F73" s="61">
        <v>0</v>
      </c>
      <c r="G73" s="61">
        <v>0</v>
      </c>
      <c r="H73" s="61">
        <v>0</v>
      </c>
      <c r="I73" s="61">
        <v>0</v>
      </c>
      <c r="J73" s="61">
        <v>0</v>
      </c>
      <c r="K73" s="61">
        <v>0</v>
      </c>
      <c r="L73" s="61">
        <v>0</v>
      </c>
      <c r="M73" s="40">
        <f t="shared" si="3"/>
        <v>0</v>
      </c>
      <c r="N73" s="61">
        <v>0</v>
      </c>
    </row>
    <row r="74" spans="1:14" s="8" customFormat="1" ht="11.25">
      <c r="A74" s="42" t="s">
        <v>87</v>
      </c>
      <c r="B74" s="38">
        <v>3200</v>
      </c>
      <c r="C74" s="38">
        <v>520</v>
      </c>
      <c r="D74" s="63">
        <f t="shared" ref="D74:L74" si="16">SUM(D75:D78)</f>
        <v>0</v>
      </c>
      <c r="E74" s="63">
        <f t="shared" si="16"/>
        <v>0</v>
      </c>
      <c r="F74" s="63">
        <f>SUM(F75:F78)</f>
        <v>0</v>
      </c>
      <c r="G74" s="63">
        <f>SUM(G75:G78)</f>
        <v>0</v>
      </c>
      <c r="H74" s="63">
        <f t="shared" si="16"/>
        <v>0</v>
      </c>
      <c r="I74" s="63">
        <f t="shared" si="16"/>
        <v>0</v>
      </c>
      <c r="J74" s="63">
        <f t="shared" si="16"/>
        <v>0</v>
      </c>
      <c r="K74" s="63">
        <f>SUM(K75:K78)</f>
        <v>0</v>
      </c>
      <c r="L74" s="63">
        <f t="shared" si="16"/>
        <v>0</v>
      </c>
      <c r="M74" s="40">
        <f t="shared" si="3"/>
        <v>0</v>
      </c>
      <c r="N74" s="63">
        <f>SUM(N75:N78)</f>
        <v>0</v>
      </c>
    </row>
    <row r="75" spans="1:14" s="8" customFormat="1" ht="11.25">
      <c r="A75" s="54" t="s">
        <v>88</v>
      </c>
      <c r="B75" s="44">
        <v>3210</v>
      </c>
      <c r="C75" s="44">
        <v>530</v>
      </c>
      <c r="D75" s="70">
        <v>0</v>
      </c>
      <c r="E75" s="71">
        <v>0</v>
      </c>
      <c r="F75" s="70">
        <v>0</v>
      </c>
      <c r="G75" s="70">
        <v>0</v>
      </c>
      <c r="H75" s="70">
        <v>0</v>
      </c>
      <c r="I75" s="70">
        <v>0</v>
      </c>
      <c r="J75" s="70">
        <v>0</v>
      </c>
      <c r="K75" s="70">
        <v>0</v>
      </c>
      <c r="L75" s="70">
        <v>0</v>
      </c>
      <c r="M75" s="40">
        <f t="shared" si="3"/>
        <v>0</v>
      </c>
      <c r="N75" s="70">
        <v>0</v>
      </c>
    </row>
    <row r="76" spans="1:14" s="8" customFormat="1" ht="11.25">
      <c r="A76" s="54" t="s">
        <v>89</v>
      </c>
      <c r="B76" s="44">
        <v>3220</v>
      </c>
      <c r="C76" s="44">
        <v>540</v>
      </c>
      <c r="D76" s="70">
        <v>0</v>
      </c>
      <c r="E76" s="71">
        <v>0</v>
      </c>
      <c r="F76" s="70">
        <v>0</v>
      </c>
      <c r="G76" s="70">
        <v>0</v>
      </c>
      <c r="H76" s="70">
        <v>0</v>
      </c>
      <c r="I76" s="70">
        <v>0</v>
      </c>
      <c r="J76" s="70">
        <v>0</v>
      </c>
      <c r="K76" s="70">
        <v>0</v>
      </c>
      <c r="L76" s="70">
        <v>0</v>
      </c>
      <c r="M76" s="40">
        <f t="shared" si="3"/>
        <v>0</v>
      </c>
      <c r="N76" s="70">
        <v>0</v>
      </c>
    </row>
    <row r="77" spans="1:14" s="8" customFormat="1" ht="11.25" customHeight="1">
      <c r="A77" s="43" t="s">
        <v>90</v>
      </c>
      <c r="B77" s="44">
        <v>3230</v>
      </c>
      <c r="C77" s="44">
        <v>550</v>
      </c>
      <c r="D77" s="70">
        <v>0</v>
      </c>
      <c r="E77" s="71">
        <v>0</v>
      </c>
      <c r="F77" s="70">
        <v>0</v>
      </c>
      <c r="G77" s="70">
        <v>0</v>
      </c>
      <c r="H77" s="70">
        <v>0</v>
      </c>
      <c r="I77" s="70">
        <v>0</v>
      </c>
      <c r="J77" s="70">
        <v>0</v>
      </c>
      <c r="K77" s="70">
        <v>0</v>
      </c>
      <c r="L77" s="70">
        <v>0</v>
      </c>
      <c r="M77" s="40">
        <f t="shared" si="3"/>
        <v>0</v>
      </c>
      <c r="N77" s="70">
        <v>0</v>
      </c>
    </row>
    <row r="78" spans="1:14" s="8" customFormat="1" ht="11.25">
      <c r="A78" s="54" t="s">
        <v>91</v>
      </c>
      <c r="B78" s="44">
        <v>3240</v>
      </c>
      <c r="C78" s="44">
        <v>560</v>
      </c>
      <c r="D78" s="61">
        <v>0</v>
      </c>
      <c r="E78" s="62">
        <v>0</v>
      </c>
      <c r="F78" s="61">
        <v>0</v>
      </c>
      <c r="G78" s="61">
        <v>0</v>
      </c>
      <c r="H78" s="61">
        <v>0</v>
      </c>
      <c r="I78" s="61">
        <v>0</v>
      </c>
      <c r="J78" s="61">
        <v>0</v>
      </c>
      <c r="K78" s="61">
        <v>0</v>
      </c>
      <c r="L78" s="61">
        <v>0</v>
      </c>
      <c r="M78" s="40">
        <f t="shared" si="3"/>
        <v>0</v>
      </c>
      <c r="N78" s="61">
        <v>0</v>
      </c>
    </row>
    <row r="79" spans="1:14" s="8" customFormat="1" ht="11.25">
      <c r="A79" s="38" t="s">
        <v>92</v>
      </c>
      <c r="B79" s="38">
        <v>4100</v>
      </c>
      <c r="C79" s="38">
        <v>570</v>
      </c>
      <c r="D79" s="71">
        <f t="shared" ref="D79:N79" si="17">SUM(D80)</f>
        <v>0</v>
      </c>
      <c r="E79" s="71">
        <f t="shared" si="17"/>
        <v>0</v>
      </c>
      <c r="F79" s="71">
        <f t="shared" si="17"/>
        <v>0</v>
      </c>
      <c r="G79" s="71">
        <f t="shared" si="17"/>
        <v>0</v>
      </c>
      <c r="H79" s="71">
        <f t="shared" si="17"/>
        <v>0</v>
      </c>
      <c r="I79" s="71">
        <f t="shared" si="17"/>
        <v>0</v>
      </c>
      <c r="J79" s="71">
        <f t="shared" si="17"/>
        <v>0</v>
      </c>
      <c r="K79" s="71">
        <f t="shared" si="17"/>
        <v>0</v>
      </c>
      <c r="L79" s="71">
        <f t="shared" si="17"/>
        <v>0</v>
      </c>
      <c r="M79" s="40">
        <f t="shared" si="3"/>
        <v>0</v>
      </c>
      <c r="N79" s="71">
        <f t="shared" si="17"/>
        <v>0</v>
      </c>
    </row>
    <row r="80" spans="1:14" s="8" customFormat="1" ht="11.25">
      <c r="A80" s="43" t="s">
        <v>93</v>
      </c>
      <c r="B80" s="44">
        <v>4110</v>
      </c>
      <c r="C80" s="44">
        <v>580</v>
      </c>
      <c r="D80" s="62">
        <f t="shared" ref="D80:L80" si="18">SUM(D81:D83)</f>
        <v>0</v>
      </c>
      <c r="E80" s="62">
        <f t="shared" si="18"/>
        <v>0</v>
      </c>
      <c r="F80" s="62">
        <f>SUM(F81:F83)</f>
        <v>0</v>
      </c>
      <c r="G80" s="62">
        <f>SUM(G81:G83)</f>
        <v>0</v>
      </c>
      <c r="H80" s="62">
        <f t="shared" si="18"/>
        <v>0</v>
      </c>
      <c r="I80" s="62">
        <f t="shared" si="18"/>
        <v>0</v>
      </c>
      <c r="J80" s="62">
        <f t="shared" si="18"/>
        <v>0</v>
      </c>
      <c r="K80" s="62">
        <f>SUM(K81:K83)</f>
        <v>0</v>
      </c>
      <c r="L80" s="62">
        <f t="shared" si="18"/>
        <v>0</v>
      </c>
      <c r="M80" s="40">
        <f t="shared" si="3"/>
        <v>0</v>
      </c>
      <c r="N80" s="62">
        <f>SUM(N81:N83)</f>
        <v>0</v>
      </c>
    </row>
    <row r="81" spans="1:14" s="8" customFormat="1" ht="11.25">
      <c r="A81" s="49" t="s">
        <v>94</v>
      </c>
      <c r="B81" s="41">
        <v>4111</v>
      </c>
      <c r="C81" s="41">
        <v>590</v>
      </c>
      <c r="D81" s="61">
        <v>0</v>
      </c>
      <c r="E81" s="62">
        <v>0</v>
      </c>
      <c r="F81" s="61">
        <v>0</v>
      </c>
      <c r="G81" s="61">
        <v>0</v>
      </c>
      <c r="H81" s="61">
        <v>0</v>
      </c>
      <c r="I81" s="61">
        <v>0</v>
      </c>
      <c r="J81" s="61">
        <v>0</v>
      </c>
      <c r="K81" s="61">
        <v>0</v>
      </c>
      <c r="L81" s="61">
        <v>0</v>
      </c>
      <c r="M81" s="40">
        <f t="shared" si="3"/>
        <v>0</v>
      </c>
      <c r="N81" s="61">
        <v>0</v>
      </c>
    </row>
    <row r="82" spans="1:14" s="8" customFormat="1" ht="11.25">
      <c r="A82" s="49" t="s">
        <v>95</v>
      </c>
      <c r="B82" s="41">
        <v>4112</v>
      </c>
      <c r="C82" s="41">
        <v>600</v>
      </c>
      <c r="D82" s="61">
        <v>0</v>
      </c>
      <c r="E82" s="62">
        <v>0</v>
      </c>
      <c r="F82" s="61">
        <v>0</v>
      </c>
      <c r="G82" s="61">
        <v>0</v>
      </c>
      <c r="H82" s="61">
        <v>0</v>
      </c>
      <c r="I82" s="61">
        <v>0</v>
      </c>
      <c r="J82" s="61">
        <v>0</v>
      </c>
      <c r="K82" s="61">
        <v>0</v>
      </c>
      <c r="L82" s="61">
        <v>0</v>
      </c>
      <c r="M82" s="40">
        <f t="shared" si="3"/>
        <v>0</v>
      </c>
      <c r="N82" s="61">
        <v>0</v>
      </c>
    </row>
    <row r="83" spans="1:14" s="8" customFormat="1" ht="12.75">
      <c r="A83" s="72" t="s">
        <v>96</v>
      </c>
      <c r="B83" s="41">
        <v>4113</v>
      </c>
      <c r="C83" s="41">
        <v>610</v>
      </c>
      <c r="D83" s="66">
        <v>0</v>
      </c>
      <c r="E83" s="67">
        <v>0</v>
      </c>
      <c r="F83" s="66">
        <v>0</v>
      </c>
      <c r="G83" s="66">
        <v>0</v>
      </c>
      <c r="H83" s="66">
        <v>0</v>
      </c>
      <c r="I83" s="66">
        <v>0</v>
      </c>
      <c r="J83" s="66">
        <v>0</v>
      </c>
      <c r="K83" s="66">
        <v>0</v>
      </c>
      <c r="L83" s="66">
        <v>0</v>
      </c>
      <c r="M83" s="40">
        <f t="shared" si="3"/>
        <v>0</v>
      </c>
      <c r="N83" s="66">
        <v>0</v>
      </c>
    </row>
    <row r="84" spans="1:14" s="8" customFormat="1" ht="11.25">
      <c r="A84" s="38" t="s">
        <v>97</v>
      </c>
      <c r="B84" s="38">
        <v>4200</v>
      </c>
      <c r="C84" s="38">
        <v>620</v>
      </c>
      <c r="D84" s="63">
        <f t="shared" ref="D84:N84" si="19">D85</f>
        <v>0</v>
      </c>
      <c r="E84" s="63">
        <f t="shared" si="19"/>
        <v>0</v>
      </c>
      <c r="F84" s="63">
        <f t="shared" si="19"/>
        <v>0</v>
      </c>
      <c r="G84" s="63">
        <f t="shared" si="19"/>
        <v>0</v>
      </c>
      <c r="H84" s="63">
        <f t="shared" si="19"/>
        <v>0</v>
      </c>
      <c r="I84" s="63">
        <f t="shared" si="19"/>
        <v>0</v>
      </c>
      <c r="J84" s="63">
        <f t="shared" si="19"/>
        <v>0</v>
      </c>
      <c r="K84" s="63">
        <f t="shared" si="19"/>
        <v>0</v>
      </c>
      <c r="L84" s="63">
        <f t="shared" si="19"/>
        <v>0</v>
      </c>
      <c r="M84" s="40">
        <f t="shared" si="3"/>
        <v>0</v>
      </c>
      <c r="N84" s="63">
        <f t="shared" si="19"/>
        <v>0</v>
      </c>
    </row>
    <row r="85" spans="1:14" s="8" customFormat="1" ht="11.25">
      <c r="A85" s="43" t="s">
        <v>98</v>
      </c>
      <c r="B85" s="44">
        <v>4210</v>
      </c>
      <c r="C85" s="44">
        <v>630</v>
      </c>
      <c r="D85" s="61">
        <v>0</v>
      </c>
      <c r="E85" s="62">
        <v>0</v>
      </c>
      <c r="F85" s="61">
        <v>0</v>
      </c>
      <c r="G85" s="61">
        <v>0</v>
      </c>
      <c r="H85" s="61">
        <v>0</v>
      </c>
      <c r="I85" s="61">
        <v>0</v>
      </c>
      <c r="J85" s="61">
        <v>0</v>
      </c>
      <c r="K85" s="61">
        <v>0</v>
      </c>
      <c r="L85" s="61">
        <v>0</v>
      </c>
      <c r="M85" s="40">
        <f t="shared" si="3"/>
        <v>0</v>
      </c>
      <c r="N85" s="61">
        <v>0</v>
      </c>
    </row>
    <row r="86" spans="1:14" s="8" customFormat="1" ht="11.25">
      <c r="A86" s="49" t="s">
        <v>99</v>
      </c>
      <c r="B86" s="41">
        <v>5000</v>
      </c>
      <c r="C86" s="41">
        <v>640</v>
      </c>
      <c r="D86" s="66" t="s">
        <v>100</v>
      </c>
      <c r="E86" s="66">
        <v>79898867</v>
      </c>
      <c r="F86" s="73" t="s">
        <v>100</v>
      </c>
      <c r="G86" s="73" t="s">
        <v>100</v>
      </c>
      <c r="H86" s="73" t="s">
        <v>100</v>
      </c>
      <c r="I86" s="73" t="s">
        <v>100</v>
      </c>
      <c r="J86" s="73" t="s">
        <v>100</v>
      </c>
      <c r="K86" s="73" t="s">
        <v>100</v>
      </c>
      <c r="L86" s="73" t="s">
        <v>100</v>
      </c>
      <c r="M86" s="73" t="s">
        <v>100</v>
      </c>
      <c r="N86" s="73" t="s">
        <v>100</v>
      </c>
    </row>
    <row r="87" spans="1:14" s="8" customFormat="1" ht="11.25" hidden="1">
      <c r="A87" s="74"/>
      <c r="B87" s="147"/>
      <c r="C87" s="170"/>
      <c r="D87" s="171"/>
      <c r="E87" s="172"/>
      <c r="F87" s="172"/>
      <c r="G87" s="171"/>
      <c r="H87" s="171"/>
      <c r="I87" s="171"/>
      <c r="J87" s="171"/>
      <c r="K87" s="171"/>
      <c r="L87" s="171"/>
      <c r="M87" s="148"/>
    </row>
    <row r="88" spans="1:14" s="8" customFormat="1" ht="11.25" hidden="1">
      <c r="A88" s="49"/>
      <c r="B88" s="41"/>
      <c r="C88" s="173"/>
      <c r="D88" s="174"/>
      <c r="E88" s="175"/>
      <c r="F88" s="175"/>
      <c r="G88" s="174"/>
      <c r="H88" s="174"/>
      <c r="I88" s="174"/>
      <c r="J88" s="174"/>
      <c r="K88" s="174"/>
      <c r="L88" s="174"/>
      <c r="M88" s="176"/>
    </row>
    <row r="89" spans="1:14" s="8" customFormat="1" ht="11.25" hidden="1">
      <c r="A89" s="49"/>
      <c r="B89" s="41"/>
      <c r="C89" s="173"/>
      <c r="D89" s="174"/>
      <c r="E89" s="175"/>
      <c r="F89" s="175"/>
      <c r="G89" s="174"/>
      <c r="H89" s="174"/>
      <c r="I89" s="174"/>
      <c r="J89" s="174"/>
      <c r="K89" s="174"/>
      <c r="L89" s="174"/>
      <c r="M89" s="176"/>
    </row>
    <row r="90" spans="1:14" s="8" customFormat="1" ht="11.25" hidden="1">
      <c r="A90" s="49"/>
      <c r="B90" s="41"/>
      <c r="C90" s="173"/>
      <c r="D90" s="174"/>
      <c r="E90" s="175"/>
      <c r="F90" s="175"/>
      <c r="G90" s="174"/>
      <c r="H90" s="174"/>
      <c r="I90" s="174"/>
      <c r="J90" s="174"/>
      <c r="K90" s="174"/>
      <c r="L90" s="174"/>
      <c r="M90" s="176"/>
    </row>
    <row r="91" spans="1:14" s="8" customFormat="1" ht="12" hidden="1">
      <c r="A91" s="89"/>
      <c r="B91" s="38"/>
      <c r="C91" s="177"/>
      <c r="D91" s="178"/>
      <c r="E91" s="92"/>
      <c r="F91" s="92"/>
      <c r="G91" s="178"/>
      <c r="H91" s="178"/>
      <c r="I91" s="178"/>
      <c r="J91" s="178"/>
      <c r="K91" s="178"/>
      <c r="L91" s="178"/>
      <c r="M91" s="179"/>
    </row>
    <row r="92" spans="1:14" s="8" customFormat="1" ht="11.25" hidden="1">
      <c r="A92" s="43"/>
      <c r="B92" s="44"/>
      <c r="C92" s="173"/>
      <c r="D92" s="180"/>
      <c r="E92" s="181"/>
      <c r="F92" s="181"/>
      <c r="G92" s="180"/>
      <c r="H92" s="180"/>
      <c r="I92" s="180"/>
      <c r="J92" s="180"/>
      <c r="K92" s="180"/>
      <c r="L92" s="180"/>
      <c r="M92" s="150"/>
    </row>
    <row r="93" spans="1:14" s="8" customFormat="1" ht="11.25" hidden="1">
      <c r="A93" s="43"/>
      <c r="B93" s="44"/>
      <c r="C93" s="173"/>
      <c r="D93" s="180"/>
      <c r="E93" s="181"/>
      <c r="F93" s="181"/>
      <c r="G93" s="180"/>
      <c r="H93" s="180"/>
      <c r="I93" s="180"/>
      <c r="J93" s="180"/>
      <c r="K93" s="180"/>
      <c r="L93" s="180"/>
      <c r="M93" s="150"/>
    </row>
    <row r="94" spans="1:14" s="8" customFormat="1" ht="11.25" hidden="1">
      <c r="A94" s="96"/>
      <c r="B94" s="182"/>
      <c r="C94" s="177"/>
      <c r="D94" s="183"/>
      <c r="E94" s="98"/>
      <c r="F94" s="98"/>
      <c r="G94" s="183"/>
      <c r="H94" s="183"/>
      <c r="I94" s="183"/>
      <c r="J94" s="183"/>
      <c r="K94" s="183"/>
      <c r="L94" s="183"/>
      <c r="M94" s="183"/>
    </row>
    <row r="95" spans="1:14" s="8" customFormat="1" ht="14.25" customHeight="1">
      <c r="A95" s="184" t="s">
        <v>141</v>
      </c>
      <c r="B95" s="156"/>
      <c r="C95" s="185"/>
      <c r="D95" s="186"/>
      <c r="E95" s="187"/>
      <c r="F95" s="187"/>
      <c r="G95" s="186"/>
      <c r="H95" s="186"/>
      <c r="I95" s="186"/>
      <c r="J95" s="186"/>
      <c r="K95" s="186"/>
      <c r="L95" s="186"/>
      <c r="M95" s="186"/>
    </row>
    <row r="96" spans="1:14" s="8" customFormat="1" ht="3" customHeight="1">
      <c r="A96" s="188"/>
      <c r="B96" s="156"/>
      <c r="C96" s="185"/>
      <c r="D96" s="186"/>
      <c r="E96" s="187"/>
      <c r="F96" s="187"/>
      <c r="G96" s="186"/>
      <c r="H96" s="186"/>
      <c r="I96" s="186"/>
      <c r="J96" s="186"/>
      <c r="K96" s="186"/>
      <c r="L96" s="186"/>
      <c r="M96" s="186"/>
    </row>
    <row r="97" spans="1:13" s="8" customFormat="1" ht="11.25" hidden="1">
      <c r="A97" s="188"/>
      <c r="B97" s="156"/>
      <c r="C97" s="185"/>
      <c r="D97" s="186"/>
      <c r="E97" s="189"/>
      <c r="F97" s="189"/>
      <c r="G97" s="186"/>
      <c r="H97" s="186"/>
      <c r="I97" s="186"/>
      <c r="J97" s="186"/>
      <c r="K97" s="186"/>
      <c r="L97" s="186"/>
      <c r="M97" s="186"/>
    </row>
    <row r="98" spans="1:13">
      <c r="A98" s="102" t="str">
        <f>[1]ЗАПОЛНИТЬ!F30</f>
        <v xml:space="preserve">Керівник </v>
      </c>
      <c r="B98" s="107"/>
      <c r="C98" s="107"/>
      <c r="D98" s="107"/>
      <c r="G98" s="104" t="str">
        <f>[1]ЗАПОЛНИТЬ!F26</f>
        <v>С.М.Дорошенко</v>
      </c>
      <c r="H98" s="104"/>
      <c r="I98" s="104"/>
    </row>
    <row r="99" spans="1:13">
      <c r="B99" s="105" t="s">
        <v>103</v>
      </c>
      <c r="C99" s="105"/>
      <c r="D99" s="105"/>
      <c r="G99" s="106" t="s">
        <v>104</v>
      </c>
      <c r="H99" s="106"/>
      <c r="I99" s="1"/>
    </row>
    <row r="100" spans="1:13">
      <c r="A100" s="102" t="str">
        <f>[1]ЗАПОЛНИТЬ!F31</f>
        <v>Головний бухгалтер</v>
      </c>
      <c r="B100" s="107"/>
      <c r="C100" s="107"/>
      <c r="D100" s="107"/>
      <c r="G100" s="104" t="str">
        <f>[1]ЗАПОЛНИТЬ!F28</f>
        <v>Л.М.Альохіна</v>
      </c>
      <c r="H100" s="104"/>
      <c r="I100" s="104"/>
    </row>
    <row r="101" spans="1:13" ht="8.25" customHeight="1">
      <c r="B101" s="105" t="s">
        <v>103</v>
      </c>
      <c r="C101" s="105"/>
      <c r="D101" s="105"/>
      <c r="G101" s="106" t="s">
        <v>104</v>
      </c>
      <c r="H101" s="106"/>
      <c r="I101" s="1"/>
    </row>
    <row r="102" spans="1:13" ht="12.75" customHeight="1">
      <c r="A102" s="1" t="str">
        <f>[1]ЗАПОЛНИТЬ!C19</f>
        <v>"10"січня 2019 року</v>
      </c>
    </row>
    <row r="103" spans="1:13">
      <c r="A103" s="8"/>
    </row>
  </sheetData>
  <sheetProtection sheet="1"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19685039370078741" right="0.19685039370078741" top="0.59055118110236227" bottom="0.19685039370078741" header="0.59055118110236227" footer="0.19685039370078741"/>
  <pageSetup paperSize="9" scale="88" fitToHeight="2" orientation="landscape" r:id="rId1"/>
</worksheet>
</file>

<file path=xl/worksheets/sheet6.xml><?xml version="1.0" encoding="utf-8"?>
<worksheet xmlns="http://schemas.openxmlformats.org/spreadsheetml/2006/main" xmlns:r="http://schemas.openxmlformats.org/officeDocument/2006/relationships">
  <sheetPr codeName="Аркуш83">
    <pageSetUpPr fitToPage="1"/>
  </sheetPr>
  <dimension ref="A1:P103"/>
  <sheetViews>
    <sheetView topLeftCell="A5" zoomScaleNormal="100" workbookViewId="0">
      <selection activeCell="D63" sqref="D63"/>
    </sheetView>
  </sheetViews>
  <sheetFormatPr defaultRowHeight="15"/>
  <cols>
    <col min="1" max="1" width="58.7109375" customWidth="1"/>
    <col min="2" max="2" width="5" customWidth="1"/>
    <col min="3" max="3" width="4" customWidth="1"/>
    <col min="4" max="4" width="12.28515625" customWidth="1"/>
    <col min="5" max="5" width="11.85546875" customWidth="1"/>
    <col min="6" max="6" width="8.28515625" customWidth="1"/>
    <col min="7" max="7" width="7" customWidth="1"/>
    <col min="8" max="8" width="6" customWidth="1"/>
    <col min="9" max="9" width="11.85546875" customWidth="1"/>
    <col min="10" max="10" width="11.7109375" customWidth="1"/>
    <col min="11" max="11" width="9.7109375" customWidth="1"/>
    <col min="12" max="12" width="12" hidden="1" customWidth="1"/>
    <col min="13" max="13" width="9.85546875" customWidth="1"/>
    <col min="14" max="14" width="7.140625" customWidth="1"/>
  </cols>
  <sheetData>
    <row r="1" spans="1:16" s="1" customFormat="1" ht="15" customHeight="1">
      <c r="I1" s="2" t="s">
        <v>136</v>
      </c>
      <c r="J1" s="2"/>
      <c r="K1" s="2"/>
      <c r="L1" s="2"/>
      <c r="M1" s="2"/>
      <c r="N1" s="2"/>
    </row>
    <row r="2" spans="1:16" s="1" customFormat="1" ht="27.75" customHeight="1">
      <c r="H2" s="3"/>
      <c r="I2" s="2"/>
      <c r="J2" s="2"/>
      <c r="K2" s="2"/>
      <c r="L2" s="2"/>
      <c r="M2" s="2"/>
      <c r="N2" s="2"/>
    </row>
    <row r="3" spans="1:16" s="1" customFormat="1" ht="3" hidden="1" customHeight="1">
      <c r="H3" s="3"/>
      <c r="I3" s="2"/>
      <c r="J3" s="2"/>
      <c r="K3" s="2"/>
      <c r="L3" s="2"/>
      <c r="M3" s="2"/>
      <c r="N3" s="2"/>
    </row>
    <row r="4" spans="1:16" s="1" customFormat="1">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113"/>
      <c r="M5" s="113"/>
      <c r="N5" s="5"/>
      <c r="O5" s="5"/>
      <c r="P5" s="5"/>
    </row>
    <row r="6" spans="1:16" s="1" customFormat="1" ht="13.5" customHeight="1">
      <c r="A6" s="4" t="str">
        <f>CONCATENATE("за ",[1]ЗАПОЛНИТЬ!$B$17," ",[1]ЗАПОЛНИТЬ!$C$17)</f>
        <v>за  2018 р.</v>
      </c>
      <c r="B6" s="4"/>
      <c r="C6" s="4"/>
      <c r="D6" s="4"/>
      <c r="E6" s="4"/>
      <c r="F6" s="4"/>
      <c r="G6" s="4"/>
      <c r="H6" s="4"/>
      <c r="I6" s="4"/>
      <c r="J6" s="4"/>
      <c r="K6" s="4"/>
      <c r="L6" s="4"/>
      <c r="M6" s="4"/>
    </row>
    <row r="7" spans="1:16" s="8" customFormat="1" ht="11.25" hidden="1"/>
    <row r="8" spans="1:16" s="8" customFormat="1" ht="9.75" customHeight="1">
      <c r="M8" s="114" t="s">
        <v>2</v>
      </c>
      <c r="N8" s="114"/>
    </row>
    <row r="9" spans="1:16" s="8" customFormat="1" ht="22.5" customHeight="1">
      <c r="A9" s="11"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16"/>
      <c r="K9" s="13" t="str">
        <f>[1]ЗАПОЛНИТЬ!A13</f>
        <v>за ЄДРПОУ</v>
      </c>
      <c r="M9" s="119" t="str">
        <f>[1]ЗАПОЛНИТЬ!B13</f>
        <v>04058516</v>
      </c>
      <c r="N9" s="119"/>
    </row>
    <row r="10" spans="1:16"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18"/>
      <c r="I10" s="18"/>
      <c r="J10" s="18"/>
      <c r="K10" s="13" t="str">
        <f>[1]ЗАПОЛНИТЬ!A14</f>
        <v>за КОАТУУ</v>
      </c>
      <c r="M10" s="119">
        <f>[1]ЗАПОЛНИТЬ!B14</f>
        <v>6310136300</v>
      </c>
      <c r="N10" s="119"/>
    </row>
    <row r="11" spans="1:16" s="8" customFormat="1" ht="11.25" customHeight="1">
      <c r="A11" s="17" t="str">
        <f>[1]Ф.4.2.КФК15!A11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3" t="str">
        <f>[1]ЗАПОЛНИТЬ!A15</f>
        <v>за КОПФГ</v>
      </c>
      <c r="M11" s="121">
        <f>[1]ЗАПОЛНИТЬ!B15</f>
        <v>420</v>
      </c>
      <c r="N11" s="121"/>
    </row>
    <row r="12" spans="1:16" s="8" customFormat="1" ht="11.25" customHeight="1">
      <c r="A12" s="163" t="s">
        <v>9</v>
      </c>
      <c r="B12" s="163"/>
      <c r="C12" s="15"/>
      <c r="D12" s="164" t="str">
        <f>[1]ЗАПОЛНИТЬ!H9</f>
        <v>-</v>
      </c>
      <c r="E12" s="165" t="str">
        <f>IF(D12&gt;0,VLOOKUP(D12,'[1]ДовидникКВК(ГОС)'!A:B,2,FALSE),"")</f>
        <v>-</v>
      </c>
      <c r="F12" s="165"/>
      <c r="G12" s="165"/>
      <c r="H12" s="165"/>
      <c r="I12" s="165"/>
      <c r="J12" s="165"/>
      <c r="K12" s="166"/>
      <c r="L12" s="125"/>
      <c r="M12" s="125"/>
      <c r="N12" s="16"/>
    </row>
    <row r="13" spans="1:16" s="8" customFormat="1" ht="11.25">
      <c r="A13" s="22" t="s">
        <v>10</v>
      </c>
      <c r="B13" s="22"/>
      <c r="C13" s="15"/>
      <c r="D13" s="167"/>
      <c r="E13" s="29" t="str">
        <f>IF(D13&gt;0,VLOOKUP(D13,[1]ДовидникКПК!B:C,2,FALSE),"")</f>
        <v/>
      </c>
      <c r="F13" s="29"/>
      <c r="G13" s="29"/>
      <c r="H13" s="29"/>
      <c r="I13" s="29"/>
      <c r="J13" s="29"/>
      <c r="K13" s="29"/>
      <c r="L13" s="29"/>
      <c r="M13" s="29"/>
      <c r="N13" s="16"/>
    </row>
    <row r="14" spans="1:16" s="8" customFormat="1" ht="12" customHeight="1">
      <c r="A14" s="22" t="s">
        <v>11</v>
      </c>
      <c r="B14" s="22"/>
      <c r="C14" s="15"/>
      <c r="D14" s="28" t="str">
        <f>[1]ЗАПОЛНИТЬ!H10</f>
        <v>15</v>
      </c>
      <c r="E14" s="31" t="str">
        <f>[1]ЗАПОЛНИТЬ!I10</f>
        <v>Департамент будівництва та шляхового господарства Харківської міської ради</v>
      </c>
      <c r="F14" s="31"/>
      <c r="G14" s="31"/>
      <c r="H14" s="31"/>
      <c r="I14" s="31"/>
      <c r="J14" s="31"/>
      <c r="K14" s="31"/>
      <c r="L14" s="31"/>
      <c r="M14" s="31"/>
      <c r="N14" s="16"/>
    </row>
    <row r="15" spans="1:16" s="8" customFormat="1" ht="43.5" customHeight="1">
      <c r="A15" s="22" t="s">
        <v>12</v>
      </c>
      <c r="B15" s="22"/>
      <c r="C15" s="15"/>
      <c r="D15" s="30" t="s">
        <v>144</v>
      </c>
      <c r="E15" s="31" t="str">
        <f>VLOOKUP(RIGHT(D15,4),[1]КПКВМБ!A:B,2,FALSE)</f>
        <v>Утримання та розвиток автомобільних доріг та дорожньої інфраструктури за рахунок коштів місцевого бюджету</v>
      </c>
      <c r="F15" s="31"/>
      <c r="G15" s="31"/>
      <c r="H15" s="31"/>
      <c r="I15" s="31"/>
      <c r="J15" s="31"/>
      <c r="K15" s="31"/>
      <c r="L15" s="31"/>
      <c r="M15" s="31"/>
      <c r="N15" s="16"/>
    </row>
    <row r="16" spans="1:16" s="8" customFormat="1" ht="11.25">
      <c r="A16" s="32" t="s">
        <v>138</v>
      </c>
    </row>
    <row r="17" spans="1:14" s="8" customFormat="1" ht="11.25">
      <c r="A17" s="32" t="s">
        <v>15</v>
      </c>
    </row>
    <row r="18" spans="1:14" s="8" customFormat="1" ht="20.25" customHeight="1">
      <c r="A18" s="34" t="s">
        <v>16</v>
      </c>
      <c r="B18" s="129" t="s">
        <v>17</v>
      </c>
      <c r="C18" s="129" t="s">
        <v>18</v>
      </c>
      <c r="D18" s="129" t="s">
        <v>139</v>
      </c>
      <c r="E18" s="129" t="s">
        <v>20</v>
      </c>
      <c r="F18" s="129" t="s">
        <v>21</v>
      </c>
      <c r="G18" s="129"/>
      <c r="H18" s="129" t="s">
        <v>140</v>
      </c>
      <c r="I18" s="129" t="s">
        <v>22</v>
      </c>
      <c r="J18" s="129" t="s">
        <v>23</v>
      </c>
      <c r="K18" s="129"/>
      <c r="L18" s="129" t="s">
        <v>24</v>
      </c>
      <c r="M18" s="129" t="s">
        <v>25</v>
      </c>
      <c r="N18" s="129"/>
    </row>
    <row r="19" spans="1:14" s="8" customFormat="1" ht="11.25">
      <c r="A19" s="34"/>
      <c r="B19" s="129"/>
      <c r="C19" s="129"/>
      <c r="D19" s="129"/>
      <c r="E19" s="129"/>
      <c r="F19" s="129" t="s">
        <v>112</v>
      </c>
      <c r="G19" s="130" t="s">
        <v>113</v>
      </c>
      <c r="H19" s="129"/>
      <c r="I19" s="129"/>
      <c r="J19" s="129" t="s">
        <v>112</v>
      </c>
      <c r="K19" s="130" t="s">
        <v>119</v>
      </c>
      <c r="L19" s="129"/>
      <c r="M19" s="129" t="s">
        <v>112</v>
      </c>
      <c r="N19" s="168" t="s">
        <v>113</v>
      </c>
    </row>
    <row r="20" spans="1:14" s="8" customFormat="1" ht="26.25" customHeight="1">
      <c r="A20" s="34"/>
      <c r="B20" s="129"/>
      <c r="C20" s="129"/>
      <c r="D20" s="129"/>
      <c r="E20" s="129"/>
      <c r="F20" s="129"/>
      <c r="G20" s="130"/>
      <c r="H20" s="129"/>
      <c r="I20" s="129"/>
      <c r="J20" s="129"/>
      <c r="K20" s="130"/>
      <c r="L20" s="129"/>
      <c r="M20" s="129"/>
      <c r="N20" s="168"/>
    </row>
    <row r="21" spans="1:14" s="8" customFormat="1" ht="11.25">
      <c r="A21" s="169">
        <v>1</v>
      </c>
      <c r="B21" s="169">
        <v>2</v>
      </c>
      <c r="C21" s="169">
        <v>3</v>
      </c>
      <c r="D21" s="169">
        <v>4</v>
      </c>
      <c r="E21" s="169">
        <v>5</v>
      </c>
      <c r="F21" s="169">
        <v>6</v>
      </c>
      <c r="G21" s="169">
        <v>7</v>
      </c>
      <c r="H21" s="169">
        <v>8</v>
      </c>
      <c r="I21" s="169">
        <v>9</v>
      </c>
      <c r="J21" s="169">
        <v>10</v>
      </c>
      <c r="K21" s="169">
        <v>11</v>
      </c>
      <c r="L21" s="169">
        <v>12</v>
      </c>
      <c r="M21" s="169">
        <v>13</v>
      </c>
      <c r="N21" s="169">
        <v>14</v>
      </c>
    </row>
    <row r="22" spans="1:14" s="8" customFormat="1" ht="11.25">
      <c r="A22" s="38" t="s">
        <v>26</v>
      </c>
      <c r="B22" s="38" t="s">
        <v>27</v>
      </c>
      <c r="C22" s="39" t="s">
        <v>28</v>
      </c>
      <c r="D22" s="40">
        <f>D24+D59+D79+D84</f>
        <v>106715465</v>
      </c>
      <c r="E22" s="40">
        <f>E26+E29+E32+E33+E37+E45+E46+E86+E54</f>
        <v>106715465</v>
      </c>
      <c r="F22" s="40">
        <f t="shared" ref="F22:L22" si="0">F24+F59+F79+F84</f>
        <v>0</v>
      </c>
      <c r="G22" s="40">
        <f t="shared" si="0"/>
        <v>0</v>
      </c>
      <c r="H22" s="40">
        <f t="shared" si="0"/>
        <v>0</v>
      </c>
      <c r="I22" s="40">
        <f t="shared" si="0"/>
        <v>106715452.68000001</v>
      </c>
      <c r="J22" s="40">
        <f t="shared" si="0"/>
        <v>106715452.68000001</v>
      </c>
      <c r="K22" s="40">
        <f t="shared" si="0"/>
        <v>0</v>
      </c>
      <c r="L22" s="40">
        <f t="shared" si="0"/>
        <v>0</v>
      </c>
      <c r="M22" s="40">
        <f>F22-H22+I22-J22</f>
        <v>0</v>
      </c>
      <c r="N22" s="40">
        <f>N24+N59+N79+N84</f>
        <v>0</v>
      </c>
    </row>
    <row r="23" spans="1:14" s="8" customFormat="1" ht="11.25">
      <c r="A23" s="41" t="s">
        <v>127</v>
      </c>
      <c r="B23" s="38"/>
      <c r="C23" s="39"/>
      <c r="D23" s="40"/>
      <c r="E23" s="40"/>
      <c r="F23" s="40"/>
      <c r="G23" s="40"/>
      <c r="H23" s="40"/>
      <c r="I23" s="40"/>
      <c r="J23" s="40"/>
      <c r="K23" s="40"/>
      <c r="L23" s="40"/>
      <c r="M23" s="40"/>
      <c r="N23" s="40"/>
    </row>
    <row r="24" spans="1:14" s="8" customFormat="1" ht="11.25">
      <c r="A24" s="41" t="s">
        <v>128</v>
      </c>
      <c r="B24" s="38">
        <v>2000</v>
      </c>
      <c r="C24" s="39" t="s">
        <v>30</v>
      </c>
      <c r="D24" s="40">
        <f t="shared" ref="D24:J24" si="1">D25+D30+D47+D50+D54+D58</f>
        <v>0</v>
      </c>
      <c r="E24" s="40">
        <v>0</v>
      </c>
      <c r="F24" s="40">
        <f>F25+F30+F47+F50+F54+F58</f>
        <v>0</v>
      </c>
      <c r="G24" s="40">
        <f>G25+G30+G47+G50+G54+G58</f>
        <v>0</v>
      </c>
      <c r="H24" s="40">
        <f t="shared" si="1"/>
        <v>0</v>
      </c>
      <c r="I24" s="40">
        <f t="shared" si="1"/>
        <v>0</v>
      </c>
      <c r="J24" s="40">
        <f t="shared" si="1"/>
        <v>0</v>
      </c>
      <c r="K24" s="40">
        <f>K25+K30+K47+K50+K54+K58</f>
        <v>0</v>
      </c>
      <c r="L24" s="40">
        <f>L25+L30+L47+L50+L54+L58</f>
        <v>0</v>
      </c>
      <c r="M24" s="40">
        <f>F24-H24+I24-J24</f>
        <v>0</v>
      </c>
      <c r="N24" s="40">
        <f>N25+N30+N47+N50+N54+N58</f>
        <v>0</v>
      </c>
    </row>
    <row r="25" spans="1:14" s="8" customFormat="1" ht="11.25">
      <c r="A25" s="42" t="s">
        <v>31</v>
      </c>
      <c r="B25" s="38">
        <v>2100</v>
      </c>
      <c r="C25" s="39" t="s">
        <v>32</v>
      </c>
      <c r="D25" s="40">
        <f>D26+D29</f>
        <v>0</v>
      </c>
      <c r="E25" s="40">
        <v>0</v>
      </c>
      <c r="F25" s="40">
        <f t="shared" ref="F25:L25" si="2">F26+F29</f>
        <v>0</v>
      </c>
      <c r="G25" s="40">
        <f t="shared" si="2"/>
        <v>0</v>
      </c>
      <c r="H25" s="40">
        <f t="shared" si="2"/>
        <v>0</v>
      </c>
      <c r="I25" s="40">
        <f t="shared" si="2"/>
        <v>0</v>
      </c>
      <c r="J25" s="40">
        <f t="shared" si="2"/>
        <v>0</v>
      </c>
      <c r="K25" s="40">
        <f t="shared" si="2"/>
        <v>0</v>
      </c>
      <c r="L25" s="40">
        <f t="shared" si="2"/>
        <v>0</v>
      </c>
      <c r="M25" s="40">
        <f t="shared" ref="M25:M85" si="3">F25-H25+I25-J25</f>
        <v>0</v>
      </c>
      <c r="N25" s="40">
        <f>N26+N29</f>
        <v>0</v>
      </c>
    </row>
    <row r="26" spans="1:14" s="8" customFormat="1" ht="11.25">
      <c r="A26" s="43" t="s">
        <v>33</v>
      </c>
      <c r="B26" s="44">
        <v>2110</v>
      </c>
      <c r="C26" s="45" t="s">
        <v>34</v>
      </c>
      <c r="D26" s="46">
        <f t="shared" ref="D26:L26" si="4">SUM(D27:D28)</f>
        <v>0</v>
      </c>
      <c r="E26" s="47">
        <v>0</v>
      </c>
      <c r="F26" s="46">
        <f>SUM(F27:F28)</f>
        <v>0</v>
      </c>
      <c r="G26" s="46">
        <f>SUM(G27:G28)</f>
        <v>0</v>
      </c>
      <c r="H26" s="46">
        <f t="shared" si="4"/>
        <v>0</v>
      </c>
      <c r="I26" s="46">
        <f t="shared" si="4"/>
        <v>0</v>
      </c>
      <c r="J26" s="46">
        <f t="shared" si="4"/>
        <v>0</v>
      </c>
      <c r="K26" s="46">
        <f>SUM(K27:K28)</f>
        <v>0</v>
      </c>
      <c r="L26" s="46">
        <f t="shared" si="4"/>
        <v>0</v>
      </c>
      <c r="M26" s="40">
        <f t="shared" si="3"/>
        <v>0</v>
      </c>
      <c r="N26" s="46">
        <f>SUM(N27:N28)</f>
        <v>0</v>
      </c>
    </row>
    <row r="27" spans="1:14" s="8" customFormat="1" ht="11.25">
      <c r="A27" s="49" t="s">
        <v>35</v>
      </c>
      <c r="B27" s="41">
        <v>2111</v>
      </c>
      <c r="C27" s="50" t="s">
        <v>36</v>
      </c>
      <c r="D27" s="51">
        <v>0</v>
      </c>
      <c r="E27" s="52">
        <v>0</v>
      </c>
      <c r="F27" s="51">
        <v>0</v>
      </c>
      <c r="G27" s="51">
        <v>0</v>
      </c>
      <c r="H27" s="51">
        <v>0</v>
      </c>
      <c r="I27" s="51">
        <v>0</v>
      </c>
      <c r="J27" s="51">
        <v>0</v>
      </c>
      <c r="K27" s="51">
        <v>0</v>
      </c>
      <c r="L27" s="51">
        <v>0</v>
      </c>
      <c r="M27" s="40">
        <f t="shared" si="3"/>
        <v>0</v>
      </c>
      <c r="N27" s="51">
        <v>0</v>
      </c>
    </row>
    <row r="28" spans="1:14" s="8" customFormat="1" ht="11.25">
      <c r="A28" s="49" t="s">
        <v>37</v>
      </c>
      <c r="B28" s="41">
        <v>2112</v>
      </c>
      <c r="C28" s="50" t="s">
        <v>38</v>
      </c>
      <c r="D28" s="51">
        <v>0</v>
      </c>
      <c r="E28" s="52">
        <v>0</v>
      </c>
      <c r="F28" s="51">
        <v>0</v>
      </c>
      <c r="G28" s="51">
        <v>0</v>
      </c>
      <c r="H28" s="51">
        <v>0</v>
      </c>
      <c r="I28" s="51">
        <v>0</v>
      </c>
      <c r="J28" s="51">
        <v>0</v>
      </c>
      <c r="K28" s="51">
        <v>0</v>
      </c>
      <c r="L28" s="51">
        <v>0</v>
      </c>
      <c r="M28" s="40">
        <f t="shared" si="3"/>
        <v>0</v>
      </c>
      <c r="N28" s="51">
        <v>0</v>
      </c>
    </row>
    <row r="29" spans="1:14" s="8" customFormat="1" ht="11.25" customHeight="1">
      <c r="A29" s="54" t="s">
        <v>39</v>
      </c>
      <c r="B29" s="44">
        <v>2120</v>
      </c>
      <c r="C29" s="45" t="s">
        <v>40</v>
      </c>
      <c r="D29" s="47">
        <v>0</v>
      </c>
      <c r="E29" s="47">
        <v>0</v>
      </c>
      <c r="F29" s="47">
        <v>0</v>
      </c>
      <c r="G29" s="47">
        <v>0</v>
      </c>
      <c r="H29" s="47">
        <v>0</v>
      </c>
      <c r="I29" s="47">
        <v>0</v>
      </c>
      <c r="J29" s="47">
        <v>0</v>
      </c>
      <c r="K29" s="47">
        <v>0</v>
      </c>
      <c r="L29" s="47">
        <v>0</v>
      </c>
      <c r="M29" s="40">
        <f t="shared" si="3"/>
        <v>0</v>
      </c>
      <c r="N29" s="47">
        <v>0</v>
      </c>
    </row>
    <row r="30" spans="1:14" s="8" customFormat="1" ht="11.25">
      <c r="A30" s="55" t="s">
        <v>41</v>
      </c>
      <c r="B30" s="38">
        <v>2200</v>
      </c>
      <c r="C30" s="39" t="s">
        <v>42</v>
      </c>
      <c r="D30" s="56">
        <f>SUM(D31:D37)+D44</f>
        <v>0</v>
      </c>
      <c r="E30" s="56">
        <v>0</v>
      </c>
      <c r="F30" s="56">
        <f t="shared" ref="F30:L30" si="5">SUM(F31:F37)+F44</f>
        <v>0</v>
      </c>
      <c r="G30" s="56">
        <f t="shared" si="5"/>
        <v>0</v>
      </c>
      <c r="H30" s="56">
        <f t="shared" si="5"/>
        <v>0</v>
      </c>
      <c r="I30" s="56">
        <f t="shared" si="5"/>
        <v>0</v>
      </c>
      <c r="J30" s="56">
        <f t="shared" si="5"/>
        <v>0</v>
      </c>
      <c r="K30" s="56">
        <f t="shared" si="5"/>
        <v>0</v>
      </c>
      <c r="L30" s="56">
        <f t="shared" si="5"/>
        <v>0</v>
      </c>
      <c r="M30" s="40">
        <f t="shared" si="3"/>
        <v>0</v>
      </c>
      <c r="N30" s="56">
        <f>SUM(N31:N37)+N44</f>
        <v>0</v>
      </c>
    </row>
    <row r="31" spans="1:14" s="8" customFormat="1" ht="11.25">
      <c r="A31" s="43" t="s">
        <v>43</v>
      </c>
      <c r="B31" s="44">
        <v>2210</v>
      </c>
      <c r="C31" s="45" t="s">
        <v>44</v>
      </c>
      <c r="D31" s="47">
        <v>0</v>
      </c>
      <c r="E31" s="46">
        <v>0</v>
      </c>
      <c r="F31" s="47">
        <v>0</v>
      </c>
      <c r="G31" s="47">
        <v>0</v>
      </c>
      <c r="H31" s="47">
        <v>0</v>
      </c>
      <c r="I31" s="47">
        <v>0</v>
      </c>
      <c r="J31" s="47">
        <v>0</v>
      </c>
      <c r="K31" s="47">
        <v>0</v>
      </c>
      <c r="L31" s="47">
        <v>0</v>
      </c>
      <c r="M31" s="40">
        <f t="shared" si="3"/>
        <v>0</v>
      </c>
      <c r="N31" s="47">
        <v>0</v>
      </c>
    </row>
    <row r="32" spans="1:14" s="8" customFormat="1" ht="11.25">
      <c r="A32" s="43" t="s">
        <v>45</v>
      </c>
      <c r="B32" s="44">
        <v>2220</v>
      </c>
      <c r="C32" s="44">
        <v>100</v>
      </c>
      <c r="D32" s="47">
        <v>0</v>
      </c>
      <c r="E32" s="47">
        <v>0</v>
      </c>
      <c r="F32" s="47">
        <v>0</v>
      </c>
      <c r="G32" s="47">
        <v>0</v>
      </c>
      <c r="H32" s="47">
        <v>0</v>
      </c>
      <c r="I32" s="47">
        <v>0</v>
      </c>
      <c r="J32" s="47">
        <v>0</v>
      </c>
      <c r="K32" s="47">
        <v>0</v>
      </c>
      <c r="L32" s="47">
        <v>0</v>
      </c>
      <c r="M32" s="40">
        <f t="shared" si="3"/>
        <v>0</v>
      </c>
      <c r="N32" s="47">
        <v>0</v>
      </c>
    </row>
    <row r="33" spans="1:14" s="8" customFormat="1" ht="11.25">
      <c r="A33" s="43" t="s">
        <v>46</v>
      </c>
      <c r="B33" s="44">
        <v>2230</v>
      </c>
      <c r="C33" s="44">
        <v>110</v>
      </c>
      <c r="D33" s="47">
        <v>0</v>
      </c>
      <c r="E33" s="47">
        <v>0</v>
      </c>
      <c r="F33" s="47">
        <v>0</v>
      </c>
      <c r="G33" s="47">
        <v>0</v>
      </c>
      <c r="H33" s="47">
        <v>0</v>
      </c>
      <c r="I33" s="47">
        <v>0</v>
      </c>
      <c r="J33" s="47">
        <v>0</v>
      </c>
      <c r="K33" s="47">
        <v>0</v>
      </c>
      <c r="L33" s="47">
        <v>0</v>
      </c>
      <c r="M33" s="40">
        <f t="shared" si="3"/>
        <v>0</v>
      </c>
      <c r="N33" s="47">
        <v>0</v>
      </c>
    </row>
    <row r="34" spans="1:14" s="8" customFormat="1" ht="11.25">
      <c r="A34" s="43" t="s">
        <v>47</v>
      </c>
      <c r="B34" s="44">
        <v>2240</v>
      </c>
      <c r="C34" s="44">
        <v>120</v>
      </c>
      <c r="D34" s="47">
        <v>0</v>
      </c>
      <c r="E34" s="46">
        <v>0</v>
      </c>
      <c r="F34" s="47">
        <v>0</v>
      </c>
      <c r="G34" s="47">
        <v>0</v>
      </c>
      <c r="H34" s="47">
        <v>0</v>
      </c>
      <c r="I34" s="47">
        <v>0</v>
      </c>
      <c r="J34" s="47">
        <v>0</v>
      </c>
      <c r="K34" s="47">
        <v>0</v>
      </c>
      <c r="L34" s="47">
        <v>0</v>
      </c>
      <c r="M34" s="40">
        <f t="shared" si="3"/>
        <v>0</v>
      </c>
      <c r="N34" s="47">
        <v>0</v>
      </c>
    </row>
    <row r="35" spans="1:14" s="8" customFormat="1" ht="11.25">
      <c r="A35" s="43" t="s">
        <v>48</v>
      </c>
      <c r="B35" s="44">
        <v>2250</v>
      </c>
      <c r="C35" s="44">
        <v>130</v>
      </c>
      <c r="D35" s="47">
        <v>0</v>
      </c>
      <c r="E35" s="46">
        <v>0</v>
      </c>
      <c r="F35" s="47">
        <v>0</v>
      </c>
      <c r="G35" s="47">
        <v>0</v>
      </c>
      <c r="H35" s="47">
        <v>0</v>
      </c>
      <c r="I35" s="47">
        <v>0</v>
      </c>
      <c r="J35" s="47">
        <v>0</v>
      </c>
      <c r="K35" s="47">
        <v>0</v>
      </c>
      <c r="L35" s="47">
        <v>0</v>
      </c>
      <c r="M35" s="40">
        <f t="shared" si="3"/>
        <v>0</v>
      </c>
      <c r="N35" s="47">
        <v>0</v>
      </c>
    </row>
    <row r="36" spans="1:14" s="8" customFormat="1" ht="12.75" customHeight="1">
      <c r="A36" s="54" t="s">
        <v>49</v>
      </c>
      <c r="B36" s="44">
        <v>2260</v>
      </c>
      <c r="C36" s="44">
        <v>140</v>
      </c>
      <c r="D36" s="47">
        <v>0</v>
      </c>
      <c r="E36" s="46">
        <v>0</v>
      </c>
      <c r="F36" s="47">
        <v>0</v>
      </c>
      <c r="G36" s="47">
        <v>0</v>
      </c>
      <c r="H36" s="47">
        <v>0</v>
      </c>
      <c r="I36" s="47">
        <v>0</v>
      </c>
      <c r="J36" s="47">
        <v>0</v>
      </c>
      <c r="K36" s="47">
        <v>0</v>
      </c>
      <c r="L36" s="47">
        <v>0</v>
      </c>
      <c r="M36" s="40">
        <f t="shared" si="3"/>
        <v>0</v>
      </c>
      <c r="N36" s="47">
        <v>0</v>
      </c>
    </row>
    <row r="37" spans="1:14" s="8" customFormat="1" ht="11.25">
      <c r="A37" s="54" t="s">
        <v>50</v>
      </c>
      <c r="B37" s="44">
        <v>2270</v>
      </c>
      <c r="C37" s="44">
        <v>150</v>
      </c>
      <c r="D37" s="46">
        <f>SUM(D38:D43)</f>
        <v>0</v>
      </c>
      <c r="E37" s="47">
        <v>0</v>
      </c>
      <c r="F37" s="46">
        <f t="shared" ref="F37:L37" si="6">SUM(F38:F43)</f>
        <v>0</v>
      </c>
      <c r="G37" s="46">
        <f t="shared" si="6"/>
        <v>0</v>
      </c>
      <c r="H37" s="46">
        <f t="shared" si="6"/>
        <v>0</v>
      </c>
      <c r="I37" s="46">
        <f t="shared" si="6"/>
        <v>0</v>
      </c>
      <c r="J37" s="46">
        <f t="shared" si="6"/>
        <v>0</v>
      </c>
      <c r="K37" s="46">
        <f t="shared" si="6"/>
        <v>0</v>
      </c>
      <c r="L37" s="46">
        <f t="shared" si="6"/>
        <v>0</v>
      </c>
      <c r="M37" s="40">
        <f t="shared" si="3"/>
        <v>0</v>
      </c>
      <c r="N37" s="46">
        <f>SUM(N38:N43)</f>
        <v>0</v>
      </c>
    </row>
    <row r="38" spans="1:14" s="8" customFormat="1" ht="11.25">
      <c r="A38" s="49" t="s">
        <v>51</v>
      </c>
      <c r="B38" s="41">
        <v>2271</v>
      </c>
      <c r="C38" s="41">
        <v>160</v>
      </c>
      <c r="D38" s="51">
        <v>0</v>
      </c>
      <c r="E38" s="52">
        <v>0</v>
      </c>
      <c r="F38" s="51">
        <v>0</v>
      </c>
      <c r="G38" s="51">
        <v>0</v>
      </c>
      <c r="H38" s="51">
        <v>0</v>
      </c>
      <c r="I38" s="51">
        <v>0</v>
      </c>
      <c r="J38" s="51">
        <v>0</v>
      </c>
      <c r="K38" s="51">
        <v>0</v>
      </c>
      <c r="L38" s="51">
        <v>0</v>
      </c>
      <c r="M38" s="40">
        <f t="shared" si="3"/>
        <v>0</v>
      </c>
      <c r="N38" s="51">
        <v>0</v>
      </c>
    </row>
    <row r="39" spans="1:14" s="8" customFormat="1" ht="11.25">
      <c r="A39" s="49" t="s">
        <v>52</v>
      </c>
      <c r="B39" s="41">
        <v>2272</v>
      </c>
      <c r="C39" s="41">
        <v>170</v>
      </c>
      <c r="D39" s="51">
        <v>0</v>
      </c>
      <c r="E39" s="52">
        <v>0</v>
      </c>
      <c r="F39" s="51">
        <v>0</v>
      </c>
      <c r="G39" s="51">
        <v>0</v>
      </c>
      <c r="H39" s="51">
        <v>0</v>
      </c>
      <c r="I39" s="51">
        <v>0</v>
      </c>
      <c r="J39" s="51">
        <v>0</v>
      </c>
      <c r="K39" s="51">
        <v>0</v>
      </c>
      <c r="L39" s="51">
        <v>0</v>
      </c>
      <c r="M39" s="40">
        <f t="shared" si="3"/>
        <v>0</v>
      </c>
      <c r="N39" s="51">
        <v>0</v>
      </c>
    </row>
    <row r="40" spans="1:14" s="8" customFormat="1" ht="11.25">
      <c r="A40" s="49" t="s">
        <v>53</v>
      </c>
      <c r="B40" s="41">
        <v>2273</v>
      </c>
      <c r="C40" s="41">
        <v>180</v>
      </c>
      <c r="D40" s="51">
        <v>0</v>
      </c>
      <c r="E40" s="52">
        <v>0</v>
      </c>
      <c r="F40" s="51">
        <v>0</v>
      </c>
      <c r="G40" s="51">
        <v>0</v>
      </c>
      <c r="H40" s="51">
        <v>0</v>
      </c>
      <c r="I40" s="51">
        <v>0</v>
      </c>
      <c r="J40" s="51">
        <v>0</v>
      </c>
      <c r="K40" s="51">
        <v>0</v>
      </c>
      <c r="L40" s="51">
        <v>0</v>
      </c>
      <c r="M40" s="40">
        <f t="shared" si="3"/>
        <v>0</v>
      </c>
      <c r="N40" s="51">
        <v>0</v>
      </c>
    </row>
    <row r="41" spans="1:14" s="8" customFormat="1" ht="11.25">
      <c r="A41" s="49" t="s">
        <v>54</v>
      </c>
      <c r="B41" s="41">
        <v>2274</v>
      </c>
      <c r="C41" s="41">
        <v>190</v>
      </c>
      <c r="D41" s="51">
        <v>0</v>
      </c>
      <c r="E41" s="52">
        <v>0</v>
      </c>
      <c r="F41" s="51">
        <v>0</v>
      </c>
      <c r="G41" s="51">
        <v>0</v>
      </c>
      <c r="H41" s="51">
        <v>0</v>
      </c>
      <c r="I41" s="51">
        <v>0</v>
      </c>
      <c r="J41" s="51">
        <v>0</v>
      </c>
      <c r="K41" s="51">
        <v>0</v>
      </c>
      <c r="L41" s="51">
        <v>0</v>
      </c>
      <c r="M41" s="40">
        <f t="shared" si="3"/>
        <v>0</v>
      </c>
      <c r="N41" s="51">
        <v>0</v>
      </c>
    </row>
    <row r="42" spans="1:14" s="8" customFormat="1" ht="11.25">
      <c r="A42" s="49" t="s">
        <v>55</v>
      </c>
      <c r="B42" s="41">
        <v>2275</v>
      </c>
      <c r="C42" s="41">
        <v>200</v>
      </c>
      <c r="D42" s="51">
        <v>0</v>
      </c>
      <c r="E42" s="52">
        <v>0</v>
      </c>
      <c r="F42" s="51">
        <v>0</v>
      </c>
      <c r="G42" s="51">
        <v>0</v>
      </c>
      <c r="H42" s="51">
        <v>0</v>
      </c>
      <c r="I42" s="51">
        <v>0</v>
      </c>
      <c r="J42" s="51">
        <v>0</v>
      </c>
      <c r="K42" s="51">
        <v>0</v>
      </c>
      <c r="L42" s="51">
        <v>0</v>
      </c>
      <c r="M42" s="40">
        <f t="shared" si="3"/>
        <v>0</v>
      </c>
      <c r="N42" s="51">
        <v>0</v>
      </c>
    </row>
    <row r="43" spans="1:14" s="8" customFormat="1" ht="11.25">
      <c r="A43" s="49" t="s">
        <v>56</v>
      </c>
      <c r="B43" s="41">
        <v>2276</v>
      </c>
      <c r="C43" s="41">
        <v>210</v>
      </c>
      <c r="D43" s="51">
        <v>0</v>
      </c>
      <c r="E43" s="52">
        <v>0</v>
      </c>
      <c r="F43" s="51">
        <v>0</v>
      </c>
      <c r="G43" s="51">
        <v>0</v>
      </c>
      <c r="H43" s="51">
        <v>0</v>
      </c>
      <c r="I43" s="51">
        <v>0</v>
      </c>
      <c r="J43" s="51">
        <v>0</v>
      </c>
      <c r="K43" s="51">
        <v>0</v>
      </c>
      <c r="L43" s="51">
        <v>0</v>
      </c>
      <c r="M43" s="40">
        <f t="shared" si="3"/>
        <v>0</v>
      </c>
      <c r="N43" s="51">
        <v>0</v>
      </c>
    </row>
    <row r="44" spans="1:14" s="8" customFormat="1" ht="22.5">
      <c r="A44" s="54" t="s">
        <v>57</v>
      </c>
      <c r="B44" s="44">
        <v>2280</v>
      </c>
      <c r="C44" s="44">
        <v>220</v>
      </c>
      <c r="D44" s="46">
        <f>SUM(D45:D46)</f>
        <v>0</v>
      </c>
      <c r="E44" s="46">
        <v>0</v>
      </c>
      <c r="F44" s="46">
        <f t="shared" ref="F44:L44" si="7">SUM(F45:F46)</f>
        <v>0</v>
      </c>
      <c r="G44" s="46">
        <f t="shared" si="7"/>
        <v>0</v>
      </c>
      <c r="H44" s="46">
        <f t="shared" si="7"/>
        <v>0</v>
      </c>
      <c r="I44" s="46">
        <f t="shared" si="7"/>
        <v>0</v>
      </c>
      <c r="J44" s="46">
        <f t="shared" si="7"/>
        <v>0</v>
      </c>
      <c r="K44" s="46">
        <f t="shared" si="7"/>
        <v>0</v>
      </c>
      <c r="L44" s="46">
        <f t="shared" si="7"/>
        <v>0</v>
      </c>
      <c r="M44" s="40">
        <f t="shared" si="3"/>
        <v>0</v>
      </c>
      <c r="N44" s="46">
        <f>SUM(N45:N46)</f>
        <v>0</v>
      </c>
    </row>
    <row r="45" spans="1:14" s="8" customFormat="1" ht="22.5">
      <c r="A45" s="142" t="s">
        <v>58</v>
      </c>
      <c r="B45" s="41">
        <v>2281</v>
      </c>
      <c r="C45" s="41">
        <v>230</v>
      </c>
      <c r="D45" s="51">
        <v>0</v>
      </c>
      <c r="E45" s="51">
        <v>0</v>
      </c>
      <c r="F45" s="51">
        <v>0</v>
      </c>
      <c r="G45" s="51">
        <v>0</v>
      </c>
      <c r="H45" s="51">
        <v>0</v>
      </c>
      <c r="I45" s="51">
        <v>0</v>
      </c>
      <c r="J45" s="51">
        <v>0</v>
      </c>
      <c r="K45" s="51">
        <v>0</v>
      </c>
      <c r="L45" s="51">
        <v>0</v>
      </c>
      <c r="M45" s="40">
        <f t="shared" si="3"/>
        <v>0</v>
      </c>
      <c r="N45" s="51">
        <v>0</v>
      </c>
    </row>
    <row r="46" spans="1:14" s="8" customFormat="1" ht="22.5">
      <c r="A46" s="49" t="s">
        <v>59</v>
      </c>
      <c r="B46" s="41">
        <v>2282</v>
      </c>
      <c r="C46" s="41">
        <v>240</v>
      </c>
      <c r="D46" s="51">
        <v>0</v>
      </c>
      <c r="E46" s="51">
        <v>0</v>
      </c>
      <c r="F46" s="51">
        <v>0</v>
      </c>
      <c r="G46" s="51">
        <v>0</v>
      </c>
      <c r="H46" s="51">
        <v>0</v>
      </c>
      <c r="I46" s="51">
        <v>0</v>
      </c>
      <c r="J46" s="51">
        <v>0</v>
      </c>
      <c r="K46" s="51">
        <v>0</v>
      </c>
      <c r="L46" s="51">
        <v>0</v>
      </c>
      <c r="M46" s="40">
        <f t="shared" si="3"/>
        <v>0</v>
      </c>
      <c r="N46" s="51">
        <v>0</v>
      </c>
    </row>
    <row r="47" spans="1:14" s="8" customFormat="1" ht="11.25">
      <c r="A47" s="42" t="s">
        <v>60</v>
      </c>
      <c r="B47" s="38">
        <v>2400</v>
      </c>
      <c r="C47" s="38">
        <v>250</v>
      </c>
      <c r="D47" s="56">
        <f t="shared" ref="D47:L47" si="8">SUM(D48:D49)</f>
        <v>0</v>
      </c>
      <c r="E47" s="56">
        <f t="shared" si="8"/>
        <v>0</v>
      </c>
      <c r="F47" s="56">
        <f>SUM(F48:F49)</f>
        <v>0</v>
      </c>
      <c r="G47" s="56">
        <f>SUM(G48:G49)</f>
        <v>0</v>
      </c>
      <c r="H47" s="56">
        <f t="shared" si="8"/>
        <v>0</v>
      </c>
      <c r="I47" s="56">
        <f t="shared" si="8"/>
        <v>0</v>
      </c>
      <c r="J47" s="56">
        <f t="shared" si="8"/>
        <v>0</v>
      </c>
      <c r="K47" s="56">
        <f>SUM(K48:K49)</f>
        <v>0</v>
      </c>
      <c r="L47" s="56">
        <f t="shared" si="8"/>
        <v>0</v>
      </c>
      <c r="M47" s="40">
        <f t="shared" si="3"/>
        <v>0</v>
      </c>
      <c r="N47" s="56">
        <f>SUM(N48:N49)</f>
        <v>0</v>
      </c>
    </row>
    <row r="48" spans="1:14" s="8" customFormat="1" ht="11.25">
      <c r="A48" s="59" t="s">
        <v>61</v>
      </c>
      <c r="B48" s="44">
        <v>2410</v>
      </c>
      <c r="C48" s="44">
        <v>260</v>
      </c>
      <c r="D48" s="47">
        <v>0</v>
      </c>
      <c r="E48" s="46">
        <v>0</v>
      </c>
      <c r="F48" s="47">
        <v>0</v>
      </c>
      <c r="G48" s="47">
        <v>0</v>
      </c>
      <c r="H48" s="47">
        <v>0</v>
      </c>
      <c r="I48" s="47">
        <v>0</v>
      </c>
      <c r="J48" s="47">
        <v>0</v>
      </c>
      <c r="K48" s="47">
        <v>0</v>
      </c>
      <c r="L48" s="47">
        <v>0</v>
      </c>
      <c r="M48" s="40">
        <f t="shared" si="3"/>
        <v>0</v>
      </c>
      <c r="N48" s="47">
        <v>0</v>
      </c>
    </row>
    <row r="49" spans="1:14" s="8" customFormat="1" ht="11.25">
      <c r="A49" s="59" t="s">
        <v>62</v>
      </c>
      <c r="B49" s="44">
        <v>2420</v>
      </c>
      <c r="C49" s="44">
        <v>270</v>
      </c>
      <c r="D49" s="47">
        <v>0</v>
      </c>
      <c r="E49" s="46">
        <v>0</v>
      </c>
      <c r="F49" s="47">
        <v>0</v>
      </c>
      <c r="G49" s="47">
        <v>0</v>
      </c>
      <c r="H49" s="47">
        <v>0</v>
      </c>
      <c r="I49" s="47">
        <v>0</v>
      </c>
      <c r="J49" s="47">
        <v>0</v>
      </c>
      <c r="K49" s="47">
        <v>0</v>
      </c>
      <c r="L49" s="47">
        <v>0</v>
      </c>
      <c r="M49" s="40">
        <f t="shared" si="3"/>
        <v>0</v>
      </c>
      <c r="N49" s="47">
        <v>0</v>
      </c>
    </row>
    <row r="50" spans="1:14" s="8" customFormat="1" ht="11.25" customHeight="1">
      <c r="A50" s="60" t="s">
        <v>63</v>
      </c>
      <c r="B50" s="38">
        <v>2600</v>
      </c>
      <c r="C50" s="38">
        <v>280</v>
      </c>
      <c r="D50" s="56">
        <f t="shared" ref="D50:L50" si="9">SUM(D51:D53)</f>
        <v>0</v>
      </c>
      <c r="E50" s="56">
        <f t="shared" si="9"/>
        <v>0</v>
      </c>
      <c r="F50" s="56">
        <f>SUM(F51:F53)</f>
        <v>0</v>
      </c>
      <c r="G50" s="56">
        <f>SUM(G51:G53)</f>
        <v>0</v>
      </c>
      <c r="H50" s="56">
        <f t="shared" si="9"/>
        <v>0</v>
      </c>
      <c r="I50" s="56">
        <f t="shared" si="9"/>
        <v>0</v>
      </c>
      <c r="J50" s="56">
        <f t="shared" si="9"/>
        <v>0</v>
      </c>
      <c r="K50" s="56">
        <f>SUM(K51:K53)</f>
        <v>0</v>
      </c>
      <c r="L50" s="56">
        <f t="shared" si="9"/>
        <v>0</v>
      </c>
      <c r="M50" s="40">
        <f t="shared" si="3"/>
        <v>0</v>
      </c>
      <c r="N50" s="56">
        <f>SUM(N51:N53)</f>
        <v>0</v>
      </c>
    </row>
    <row r="51" spans="1:14" s="8" customFormat="1" ht="11.25" customHeight="1">
      <c r="A51" s="54" t="s">
        <v>64</v>
      </c>
      <c r="B51" s="44">
        <v>2610</v>
      </c>
      <c r="C51" s="44">
        <v>290</v>
      </c>
      <c r="D51" s="61">
        <v>0</v>
      </c>
      <c r="E51" s="62">
        <v>0</v>
      </c>
      <c r="F51" s="61">
        <v>0</v>
      </c>
      <c r="G51" s="61">
        <v>0</v>
      </c>
      <c r="H51" s="61">
        <v>0</v>
      </c>
      <c r="I51" s="61">
        <v>0</v>
      </c>
      <c r="J51" s="61">
        <v>0</v>
      </c>
      <c r="K51" s="61">
        <v>0</v>
      </c>
      <c r="L51" s="61">
        <v>0</v>
      </c>
      <c r="M51" s="40">
        <f t="shared" si="3"/>
        <v>0</v>
      </c>
      <c r="N51" s="61">
        <v>0</v>
      </c>
    </row>
    <row r="52" spans="1:14" s="8" customFormat="1" ht="11.25">
      <c r="A52" s="54" t="s">
        <v>65</v>
      </c>
      <c r="B52" s="44">
        <v>2620</v>
      </c>
      <c r="C52" s="44">
        <v>300</v>
      </c>
      <c r="D52" s="61">
        <v>0</v>
      </c>
      <c r="E52" s="62">
        <v>0</v>
      </c>
      <c r="F52" s="61">
        <v>0</v>
      </c>
      <c r="G52" s="61">
        <v>0</v>
      </c>
      <c r="H52" s="61">
        <v>0</v>
      </c>
      <c r="I52" s="61">
        <v>0</v>
      </c>
      <c r="J52" s="61">
        <v>0</v>
      </c>
      <c r="K52" s="61">
        <v>0</v>
      </c>
      <c r="L52" s="61">
        <v>0</v>
      </c>
      <c r="M52" s="40">
        <f t="shared" si="3"/>
        <v>0</v>
      </c>
      <c r="N52" s="61">
        <v>0</v>
      </c>
    </row>
    <row r="53" spans="1:14" s="8" customFormat="1" ht="12" customHeight="1">
      <c r="A53" s="59" t="s">
        <v>66</v>
      </c>
      <c r="B53" s="44">
        <v>2630</v>
      </c>
      <c r="C53" s="44">
        <v>310</v>
      </c>
      <c r="D53" s="61">
        <v>0</v>
      </c>
      <c r="E53" s="62">
        <v>0</v>
      </c>
      <c r="F53" s="61">
        <v>0</v>
      </c>
      <c r="G53" s="61">
        <v>0</v>
      </c>
      <c r="H53" s="61">
        <v>0</v>
      </c>
      <c r="I53" s="61">
        <v>0</v>
      </c>
      <c r="J53" s="61">
        <v>0</v>
      </c>
      <c r="K53" s="61">
        <v>0</v>
      </c>
      <c r="L53" s="61">
        <v>0</v>
      </c>
      <c r="M53" s="40">
        <f t="shared" si="3"/>
        <v>0</v>
      </c>
      <c r="N53" s="61">
        <v>0</v>
      </c>
    </row>
    <row r="54" spans="1:14" s="8" customFormat="1" ht="11.25">
      <c r="A54" s="55" t="s">
        <v>67</v>
      </c>
      <c r="B54" s="38">
        <v>2700</v>
      </c>
      <c r="C54" s="38">
        <v>320</v>
      </c>
      <c r="D54" s="63">
        <f t="shared" ref="D54:L54" si="10">SUM(D55:D57)</f>
        <v>0</v>
      </c>
      <c r="E54" s="63">
        <v>0</v>
      </c>
      <c r="F54" s="63">
        <f>SUM(F55:F57)</f>
        <v>0</v>
      </c>
      <c r="G54" s="63">
        <f>SUM(G55:G57)</f>
        <v>0</v>
      </c>
      <c r="H54" s="63">
        <f t="shared" si="10"/>
        <v>0</v>
      </c>
      <c r="I54" s="63">
        <f t="shared" si="10"/>
        <v>0</v>
      </c>
      <c r="J54" s="63">
        <f t="shared" si="10"/>
        <v>0</v>
      </c>
      <c r="K54" s="63">
        <f>SUM(K55:K57)</f>
        <v>0</v>
      </c>
      <c r="L54" s="63">
        <f t="shared" si="10"/>
        <v>0</v>
      </c>
      <c r="M54" s="40">
        <f t="shared" si="3"/>
        <v>0</v>
      </c>
      <c r="N54" s="63">
        <f>SUM(N55:N57)</f>
        <v>0</v>
      </c>
    </row>
    <row r="55" spans="1:14" s="8" customFormat="1" ht="11.25">
      <c r="A55" s="54" t="s">
        <v>68</v>
      </c>
      <c r="B55" s="44">
        <v>2710</v>
      </c>
      <c r="C55" s="44">
        <v>330</v>
      </c>
      <c r="D55" s="61">
        <v>0</v>
      </c>
      <c r="E55" s="62">
        <v>0</v>
      </c>
      <c r="F55" s="61">
        <v>0</v>
      </c>
      <c r="G55" s="61">
        <v>0</v>
      </c>
      <c r="H55" s="61">
        <v>0</v>
      </c>
      <c r="I55" s="61">
        <v>0</v>
      </c>
      <c r="J55" s="61">
        <v>0</v>
      </c>
      <c r="K55" s="61">
        <v>0</v>
      </c>
      <c r="L55" s="61">
        <v>0</v>
      </c>
      <c r="M55" s="40">
        <f t="shared" si="3"/>
        <v>0</v>
      </c>
      <c r="N55" s="61">
        <v>0</v>
      </c>
    </row>
    <row r="56" spans="1:14" s="8" customFormat="1" ht="11.25">
      <c r="A56" s="54" t="s">
        <v>69</v>
      </c>
      <c r="B56" s="44">
        <v>2720</v>
      </c>
      <c r="C56" s="44">
        <v>340</v>
      </c>
      <c r="D56" s="61">
        <v>0</v>
      </c>
      <c r="E56" s="62">
        <v>0</v>
      </c>
      <c r="F56" s="61">
        <v>0</v>
      </c>
      <c r="G56" s="61">
        <v>0</v>
      </c>
      <c r="H56" s="61">
        <v>0</v>
      </c>
      <c r="I56" s="61">
        <v>0</v>
      </c>
      <c r="J56" s="61">
        <v>0</v>
      </c>
      <c r="K56" s="61">
        <v>0</v>
      </c>
      <c r="L56" s="61">
        <v>0</v>
      </c>
      <c r="M56" s="40">
        <f t="shared" si="3"/>
        <v>0</v>
      </c>
      <c r="N56" s="61">
        <v>0</v>
      </c>
    </row>
    <row r="57" spans="1:14" s="8" customFormat="1" ht="11.25">
      <c r="A57" s="54" t="s">
        <v>70</v>
      </c>
      <c r="B57" s="44">
        <v>2730</v>
      </c>
      <c r="C57" s="44">
        <v>350</v>
      </c>
      <c r="D57" s="61">
        <v>0</v>
      </c>
      <c r="E57" s="62">
        <v>0</v>
      </c>
      <c r="F57" s="61">
        <v>0</v>
      </c>
      <c r="G57" s="61">
        <v>0</v>
      </c>
      <c r="H57" s="61">
        <v>0</v>
      </c>
      <c r="I57" s="61">
        <v>0</v>
      </c>
      <c r="J57" s="61">
        <v>0</v>
      </c>
      <c r="K57" s="61">
        <v>0</v>
      </c>
      <c r="L57" s="61">
        <v>0</v>
      </c>
      <c r="M57" s="40">
        <f t="shared" si="3"/>
        <v>0</v>
      </c>
      <c r="N57" s="61">
        <v>0</v>
      </c>
    </row>
    <row r="58" spans="1:14" s="8" customFormat="1" ht="11.25">
      <c r="A58" s="55" t="s">
        <v>71</v>
      </c>
      <c r="B58" s="38">
        <v>2800</v>
      </c>
      <c r="C58" s="38">
        <v>360</v>
      </c>
      <c r="D58" s="64">
        <v>0</v>
      </c>
      <c r="E58" s="63">
        <v>0</v>
      </c>
      <c r="F58" s="64">
        <v>0</v>
      </c>
      <c r="G58" s="64">
        <v>0</v>
      </c>
      <c r="H58" s="64">
        <v>0</v>
      </c>
      <c r="I58" s="64">
        <v>0</v>
      </c>
      <c r="J58" s="64">
        <v>0</v>
      </c>
      <c r="K58" s="64">
        <v>0</v>
      </c>
      <c r="L58" s="64">
        <v>0</v>
      </c>
      <c r="M58" s="40">
        <f t="shared" si="3"/>
        <v>0</v>
      </c>
      <c r="N58" s="64">
        <v>0</v>
      </c>
    </row>
    <row r="59" spans="1:14" s="8" customFormat="1" ht="11.25">
      <c r="A59" s="38" t="s">
        <v>72</v>
      </c>
      <c r="B59" s="38">
        <v>3000</v>
      </c>
      <c r="C59" s="38">
        <v>370</v>
      </c>
      <c r="D59" s="63">
        <f t="shared" ref="D59:L59" si="11">D60+D74</f>
        <v>106715465</v>
      </c>
      <c r="E59" s="63">
        <f t="shared" si="11"/>
        <v>0</v>
      </c>
      <c r="F59" s="63">
        <f>F60+F74</f>
        <v>0</v>
      </c>
      <c r="G59" s="63">
        <f>G60+G74</f>
        <v>0</v>
      </c>
      <c r="H59" s="63">
        <f t="shared" si="11"/>
        <v>0</v>
      </c>
      <c r="I59" s="63">
        <f t="shared" si="11"/>
        <v>106715452.68000001</v>
      </c>
      <c r="J59" s="63">
        <f t="shared" si="11"/>
        <v>106715452.68000001</v>
      </c>
      <c r="K59" s="63">
        <f>K60+K74</f>
        <v>0</v>
      </c>
      <c r="L59" s="63">
        <f t="shared" si="11"/>
        <v>0</v>
      </c>
      <c r="M59" s="40">
        <f t="shared" si="3"/>
        <v>0</v>
      </c>
      <c r="N59" s="63">
        <f>N60+N74</f>
        <v>0</v>
      </c>
    </row>
    <row r="60" spans="1:14" s="8" customFormat="1" ht="11.25">
      <c r="A60" s="42" t="s">
        <v>73</v>
      </c>
      <c r="B60" s="38">
        <v>3100</v>
      </c>
      <c r="C60" s="38">
        <v>380</v>
      </c>
      <c r="D60" s="63">
        <f t="shared" ref="D60:L60" si="12">D61+D62+D65+D68+D72+D73</f>
        <v>106715465</v>
      </c>
      <c r="E60" s="63">
        <f t="shared" si="12"/>
        <v>0</v>
      </c>
      <c r="F60" s="63">
        <f>F61+F62+F65+F68+F72+F73</f>
        <v>0</v>
      </c>
      <c r="G60" s="63">
        <f>G61+G62+G65+G68+G72+G73</f>
        <v>0</v>
      </c>
      <c r="H60" s="63">
        <f t="shared" si="12"/>
        <v>0</v>
      </c>
      <c r="I60" s="63">
        <f t="shared" si="12"/>
        <v>106715452.68000001</v>
      </c>
      <c r="J60" s="63">
        <f t="shared" si="12"/>
        <v>106715452.68000001</v>
      </c>
      <c r="K60" s="63">
        <f>K61+K62+K65+K68+K72+K73</f>
        <v>0</v>
      </c>
      <c r="L60" s="63">
        <f t="shared" si="12"/>
        <v>0</v>
      </c>
      <c r="M60" s="40">
        <f t="shared" si="3"/>
        <v>0</v>
      </c>
      <c r="N60" s="63">
        <f>N61+N62+N65+N68+N72+N73</f>
        <v>0</v>
      </c>
    </row>
    <row r="61" spans="1:14" s="8" customFormat="1" ht="11.25">
      <c r="A61" s="54" t="s">
        <v>74</v>
      </c>
      <c r="B61" s="44">
        <v>3110</v>
      </c>
      <c r="C61" s="44">
        <v>390</v>
      </c>
      <c r="D61" s="61">
        <v>0</v>
      </c>
      <c r="E61" s="62">
        <v>0</v>
      </c>
      <c r="F61" s="61">
        <v>0</v>
      </c>
      <c r="G61" s="61">
        <v>0</v>
      </c>
      <c r="H61" s="61">
        <v>0</v>
      </c>
      <c r="I61" s="61">
        <v>0</v>
      </c>
      <c r="J61" s="61">
        <v>0</v>
      </c>
      <c r="K61" s="61">
        <v>0</v>
      </c>
      <c r="L61" s="61">
        <v>0</v>
      </c>
      <c r="M61" s="40">
        <f t="shared" si="3"/>
        <v>0</v>
      </c>
      <c r="N61" s="61">
        <v>0</v>
      </c>
    </row>
    <row r="62" spans="1:14" s="8" customFormat="1" ht="11.25">
      <c r="A62" s="59" t="s">
        <v>75</v>
      </c>
      <c r="B62" s="44">
        <v>3120</v>
      </c>
      <c r="C62" s="44">
        <v>400</v>
      </c>
      <c r="D62" s="65">
        <f t="shared" ref="D62:L62" si="13">SUM(D63:D64)</f>
        <v>7173162</v>
      </c>
      <c r="E62" s="65">
        <f t="shared" si="13"/>
        <v>0</v>
      </c>
      <c r="F62" s="65">
        <f>SUM(F63:F64)</f>
        <v>0</v>
      </c>
      <c r="G62" s="65">
        <f>SUM(G63:G64)</f>
        <v>0</v>
      </c>
      <c r="H62" s="65">
        <f t="shared" si="13"/>
        <v>0</v>
      </c>
      <c r="I62" s="65">
        <f t="shared" si="13"/>
        <v>7173161.9000000004</v>
      </c>
      <c r="J62" s="65">
        <f t="shared" si="13"/>
        <v>7173161.9000000004</v>
      </c>
      <c r="K62" s="65">
        <f>SUM(K63:K64)</f>
        <v>0</v>
      </c>
      <c r="L62" s="65">
        <f t="shared" si="13"/>
        <v>0</v>
      </c>
      <c r="M62" s="40">
        <f t="shared" si="3"/>
        <v>0</v>
      </c>
      <c r="N62" s="65">
        <f>SUM(N63:N64)</f>
        <v>0</v>
      </c>
    </row>
    <row r="63" spans="1:14" s="8" customFormat="1" ht="11.25">
      <c r="A63" s="49" t="s">
        <v>76</v>
      </c>
      <c r="B63" s="41">
        <v>3121</v>
      </c>
      <c r="C63" s="41">
        <v>410</v>
      </c>
      <c r="D63" s="66">
        <v>0</v>
      </c>
      <c r="E63" s="67">
        <v>0</v>
      </c>
      <c r="F63" s="66">
        <v>0</v>
      </c>
      <c r="G63" s="66">
        <v>0</v>
      </c>
      <c r="H63" s="66">
        <v>0</v>
      </c>
      <c r="I63" s="66">
        <v>0</v>
      </c>
      <c r="J63" s="66">
        <v>0</v>
      </c>
      <c r="K63" s="66">
        <v>0</v>
      </c>
      <c r="L63" s="66">
        <v>0</v>
      </c>
      <c r="M63" s="40">
        <f t="shared" si="3"/>
        <v>0</v>
      </c>
      <c r="N63" s="66">
        <v>0</v>
      </c>
    </row>
    <row r="64" spans="1:14" s="8" customFormat="1" ht="11.25">
      <c r="A64" s="49" t="s">
        <v>77</v>
      </c>
      <c r="B64" s="41">
        <v>3122</v>
      </c>
      <c r="C64" s="41">
        <v>420</v>
      </c>
      <c r="D64" s="66">
        <v>7173162</v>
      </c>
      <c r="E64" s="67">
        <v>0</v>
      </c>
      <c r="F64" s="66">
        <v>0</v>
      </c>
      <c r="G64" s="66">
        <v>0</v>
      </c>
      <c r="H64" s="66">
        <v>0</v>
      </c>
      <c r="I64" s="66">
        <v>7173161.9000000004</v>
      </c>
      <c r="J64" s="66">
        <v>7173161.9000000004</v>
      </c>
      <c r="K64" s="66">
        <v>0</v>
      </c>
      <c r="L64" s="66">
        <v>0</v>
      </c>
      <c r="M64" s="40">
        <f t="shared" si="3"/>
        <v>0</v>
      </c>
      <c r="N64" s="66">
        <v>0</v>
      </c>
    </row>
    <row r="65" spans="1:14" s="8" customFormat="1" ht="11.25">
      <c r="A65" s="43" t="s">
        <v>78</v>
      </c>
      <c r="B65" s="44">
        <v>3130</v>
      </c>
      <c r="C65" s="44">
        <v>430</v>
      </c>
      <c r="D65" s="62">
        <f t="shared" ref="D65:L65" si="14">SUM(D66:D67)</f>
        <v>0</v>
      </c>
      <c r="E65" s="62">
        <f t="shared" si="14"/>
        <v>0</v>
      </c>
      <c r="F65" s="62">
        <f>SUM(F66:F67)</f>
        <v>0</v>
      </c>
      <c r="G65" s="62">
        <f>SUM(G66:G67)</f>
        <v>0</v>
      </c>
      <c r="H65" s="62">
        <f t="shared" si="14"/>
        <v>0</v>
      </c>
      <c r="I65" s="62">
        <f t="shared" si="14"/>
        <v>0</v>
      </c>
      <c r="J65" s="62">
        <f t="shared" si="14"/>
        <v>0</v>
      </c>
      <c r="K65" s="62">
        <f>SUM(K66:K67)</f>
        <v>0</v>
      </c>
      <c r="L65" s="62">
        <f t="shared" si="14"/>
        <v>0</v>
      </c>
      <c r="M65" s="40">
        <f t="shared" si="3"/>
        <v>0</v>
      </c>
      <c r="N65" s="62">
        <f>SUM(N66:N67)</f>
        <v>0</v>
      </c>
    </row>
    <row r="66" spans="1:14" s="8" customFormat="1" ht="11.25">
      <c r="A66" s="49" t="s">
        <v>79</v>
      </c>
      <c r="B66" s="41">
        <v>3131</v>
      </c>
      <c r="C66" s="41">
        <v>440</v>
      </c>
      <c r="D66" s="66">
        <v>0</v>
      </c>
      <c r="E66" s="67">
        <v>0</v>
      </c>
      <c r="F66" s="66">
        <v>0</v>
      </c>
      <c r="G66" s="66">
        <v>0</v>
      </c>
      <c r="H66" s="66">
        <v>0</v>
      </c>
      <c r="I66" s="66">
        <v>0</v>
      </c>
      <c r="J66" s="66">
        <v>0</v>
      </c>
      <c r="K66" s="66">
        <v>0</v>
      </c>
      <c r="L66" s="66">
        <v>0</v>
      </c>
      <c r="M66" s="40">
        <f t="shared" si="3"/>
        <v>0</v>
      </c>
      <c r="N66" s="66">
        <v>0</v>
      </c>
    </row>
    <row r="67" spans="1:14" s="8" customFormat="1" ht="11.25">
      <c r="A67" s="49" t="s">
        <v>80</v>
      </c>
      <c r="B67" s="41">
        <v>3132</v>
      </c>
      <c r="C67" s="41">
        <v>450</v>
      </c>
      <c r="D67" s="66">
        <v>0</v>
      </c>
      <c r="E67" s="67">
        <v>0</v>
      </c>
      <c r="F67" s="66">
        <v>0</v>
      </c>
      <c r="G67" s="66">
        <v>0</v>
      </c>
      <c r="H67" s="66">
        <v>0</v>
      </c>
      <c r="I67" s="66">
        <v>0</v>
      </c>
      <c r="J67" s="66">
        <v>0</v>
      </c>
      <c r="K67" s="66">
        <v>0</v>
      </c>
      <c r="L67" s="66">
        <v>0</v>
      </c>
      <c r="M67" s="40">
        <f t="shared" si="3"/>
        <v>0</v>
      </c>
      <c r="N67" s="66">
        <v>0</v>
      </c>
    </row>
    <row r="68" spans="1:14" s="8" customFormat="1" ht="11.25">
      <c r="A68" s="43" t="s">
        <v>81</v>
      </c>
      <c r="B68" s="44">
        <v>3140</v>
      </c>
      <c r="C68" s="44">
        <v>460</v>
      </c>
      <c r="D68" s="62">
        <f t="shared" ref="D68:L68" si="15">SUM(D69:D71)</f>
        <v>99542303</v>
      </c>
      <c r="E68" s="62">
        <f t="shared" si="15"/>
        <v>0</v>
      </c>
      <c r="F68" s="62">
        <f>SUM(F69:F71)</f>
        <v>0</v>
      </c>
      <c r="G68" s="62">
        <f>SUM(G69:G71)</f>
        <v>0</v>
      </c>
      <c r="H68" s="62">
        <f t="shared" si="15"/>
        <v>0</v>
      </c>
      <c r="I68" s="62">
        <f t="shared" si="15"/>
        <v>99542290.780000001</v>
      </c>
      <c r="J68" s="62">
        <f t="shared" si="15"/>
        <v>99542290.780000001</v>
      </c>
      <c r="K68" s="62">
        <f>SUM(K69:K71)</f>
        <v>0</v>
      </c>
      <c r="L68" s="62">
        <f t="shared" si="15"/>
        <v>0</v>
      </c>
      <c r="M68" s="40">
        <f t="shared" si="3"/>
        <v>0</v>
      </c>
      <c r="N68" s="62">
        <f>SUM(N69:N71)</f>
        <v>0</v>
      </c>
    </row>
    <row r="69" spans="1:14" s="8" customFormat="1" ht="12">
      <c r="A69" s="69" t="s">
        <v>82</v>
      </c>
      <c r="B69" s="41">
        <v>3141</v>
      </c>
      <c r="C69" s="41">
        <v>470</v>
      </c>
      <c r="D69" s="66">
        <v>0</v>
      </c>
      <c r="E69" s="67">
        <v>0</v>
      </c>
      <c r="F69" s="66">
        <v>0</v>
      </c>
      <c r="G69" s="66">
        <v>0</v>
      </c>
      <c r="H69" s="66">
        <v>0</v>
      </c>
      <c r="I69" s="66">
        <v>0</v>
      </c>
      <c r="J69" s="66">
        <v>0</v>
      </c>
      <c r="K69" s="66">
        <v>0</v>
      </c>
      <c r="L69" s="66">
        <v>0</v>
      </c>
      <c r="M69" s="40">
        <f t="shared" si="3"/>
        <v>0</v>
      </c>
      <c r="N69" s="66">
        <v>0</v>
      </c>
    </row>
    <row r="70" spans="1:14" s="8" customFormat="1" ht="12">
      <c r="A70" s="69" t="s">
        <v>83</v>
      </c>
      <c r="B70" s="41">
        <v>3142</v>
      </c>
      <c r="C70" s="41">
        <v>480</v>
      </c>
      <c r="D70" s="66">
        <v>99542303</v>
      </c>
      <c r="E70" s="67">
        <v>0</v>
      </c>
      <c r="F70" s="66">
        <v>0</v>
      </c>
      <c r="G70" s="66">
        <v>0</v>
      </c>
      <c r="H70" s="66">
        <v>0</v>
      </c>
      <c r="I70" s="66">
        <v>99542290.780000001</v>
      </c>
      <c r="J70" s="66">
        <v>99542290.780000001</v>
      </c>
      <c r="K70" s="66">
        <v>0</v>
      </c>
      <c r="L70" s="66">
        <v>0</v>
      </c>
      <c r="M70" s="40">
        <f t="shared" si="3"/>
        <v>0</v>
      </c>
      <c r="N70" s="66">
        <v>0</v>
      </c>
    </row>
    <row r="71" spans="1:14" s="8" customFormat="1" ht="12">
      <c r="A71" s="69" t="s">
        <v>84</v>
      </c>
      <c r="B71" s="41">
        <v>3143</v>
      </c>
      <c r="C71" s="41">
        <v>490</v>
      </c>
      <c r="D71" s="66">
        <v>0</v>
      </c>
      <c r="E71" s="67">
        <v>0</v>
      </c>
      <c r="F71" s="66">
        <v>0</v>
      </c>
      <c r="G71" s="66">
        <v>0</v>
      </c>
      <c r="H71" s="66">
        <v>0</v>
      </c>
      <c r="I71" s="66">
        <v>0</v>
      </c>
      <c r="J71" s="66">
        <v>0</v>
      </c>
      <c r="K71" s="66">
        <v>0</v>
      </c>
      <c r="L71" s="66">
        <v>0</v>
      </c>
      <c r="M71" s="40">
        <f t="shared" si="3"/>
        <v>0</v>
      </c>
      <c r="N71" s="66">
        <v>0</v>
      </c>
    </row>
    <row r="72" spans="1:14" s="8" customFormat="1" ht="11.25">
      <c r="A72" s="43" t="s">
        <v>85</v>
      </c>
      <c r="B72" s="44">
        <v>3150</v>
      </c>
      <c r="C72" s="44">
        <v>500</v>
      </c>
      <c r="D72" s="61">
        <v>0</v>
      </c>
      <c r="E72" s="62">
        <v>0</v>
      </c>
      <c r="F72" s="61">
        <v>0</v>
      </c>
      <c r="G72" s="61">
        <v>0</v>
      </c>
      <c r="H72" s="61">
        <v>0</v>
      </c>
      <c r="I72" s="61">
        <v>0</v>
      </c>
      <c r="J72" s="61">
        <v>0</v>
      </c>
      <c r="K72" s="61">
        <v>0</v>
      </c>
      <c r="L72" s="61">
        <v>0</v>
      </c>
      <c r="M72" s="40">
        <f t="shared" si="3"/>
        <v>0</v>
      </c>
      <c r="N72" s="61">
        <v>0</v>
      </c>
    </row>
    <row r="73" spans="1:14" s="8" customFormat="1" ht="11.25">
      <c r="A73" s="43" t="s">
        <v>86</v>
      </c>
      <c r="B73" s="44">
        <v>3160</v>
      </c>
      <c r="C73" s="44">
        <v>510</v>
      </c>
      <c r="D73" s="61">
        <v>0</v>
      </c>
      <c r="E73" s="62">
        <v>0</v>
      </c>
      <c r="F73" s="61">
        <v>0</v>
      </c>
      <c r="G73" s="61">
        <v>0</v>
      </c>
      <c r="H73" s="61">
        <v>0</v>
      </c>
      <c r="I73" s="61">
        <v>0</v>
      </c>
      <c r="J73" s="61">
        <v>0</v>
      </c>
      <c r="K73" s="61">
        <v>0</v>
      </c>
      <c r="L73" s="61">
        <v>0</v>
      </c>
      <c r="M73" s="40">
        <f t="shared" si="3"/>
        <v>0</v>
      </c>
      <c r="N73" s="61">
        <v>0</v>
      </c>
    </row>
    <row r="74" spans="1:14" s="8" customFormat="1" ht="11.25">
      <c r="A74" s="42" t="s">
        <v>87</v>
      </c>
      <c r="B74" s="38">
        <v>3200</v>
      </c>
      <c r="C74" s="38">
        <v>520</v>
      </c>
      <c r="D74" s="63">
        <f t="shared" ref="D74:L74" si="16">SUM(D75:D78)</f>
        <v>0</v>
      </c>
      <c r="E74" s="63">
        <f t="shared" si="16"/>
        <v>0</v>
      </c>
      <c r="F74" s="63">
        <f>SUM(F75:F78)</f>
        <v>0</v>
      </c>
      <c r="G74" s="63">
        <f>SUM(G75:G78)</f>
        <v>0</v>
      </c>
      <c r="H74" s="63">
        <f t="shared" si="16"/>
        <v>0</v>
      </c>
      <c r="I74" s="63">
        <f t="shared" si="16"/>
        <v>0</v>
      </c>
      <c r="J74" s="63">
        <f t="shared" si="16"/>
        <v>0</v>
      </c>
      <c r="K74" s="63">
        <f>SUM(K75:K78)</f>
        <v>0</v>
      </c>
      <c r="L74" s="63">
        <f t="shared" si="16"/>
        <v>0</v>
      </c>
      <c r="M74" s="40">
        <f t="shared" si="3"/>
        <v>0</v>
      </c>
      <c r="N74" s="63">
        <f>SUM(N75:N78)</f>
        <v>0</v>
      </c>
    </row>
    <row r="75" spans="1:14" s="8" customFormat="1" ht="11.25">
      <c r="A75" s="54" t="s">
        <v>88</v>
      </c>
      <c r="B75" s="44">
        <v>3210</v>
      </c>
      <c r="C75" s="44">
        <v>530</v>
      </c>
      <c r="D75" s="70">
        <v>0</v>
      </c>
      <c r="E75" s="71">
        <v>0</v>
      </c>
      <c r="F75" s="70">
        <v>0</v>
      </c>
      <c r="G75" s="70">
        <v>0</v>
      </c>
      <c r="H75" s="70">
        <v>0</v>
      </c>
      <c r="I75" s="70">
        <v>0</v>
      </c>
      <c r="J75" s="70">
        <v>0</v>
      </c>
      <c r="K75" s="70">
        <v>0</v>
      </c>
      <c r="L75" s="70">
        <v>0</v>
      </c>
      <c r="M75" s="40">
        <f t="shared" si="3"/>
        <v>0</v>
      </c>
      <c r="N75" s="70">
        <v>0</v>
      </c>
    </row>
    <row r="76" spans="1:14" s="8" customFormat="1" ht="11.25">
      <c r="A76" s="54" t="s">
        <v>89</v>
      </c>
      <c r="B76" s="44">
        <v>3220</v>
      </c>
      <c r="C76" s="44">
        <v>540</v>
      </c>
      <c r="D76" s="70">
        <v>0</v>
      </c>
      <c r="E76" s="71">
        <v>0</v>
      </c>
      <c r="F76" s="70">
        <v>0</v>
      </c>
      <c r="G76" s="70">
        <v>0</v>
      </c>
      <c r="H76" s="70">
        <v>0</v>
      </c>
      <c r="I76" s="70">
        <v>0</v>
      </c>
      <c r="J76" s="70">
        <v>0</v>
      </c>
      <c r="K76" s="70">
        <v>0</v>
      </c>
      <c r="L76" s="70">
        <v>0</v>
      </c>
      <c r="M76" s="40">
        <f t="shared" si="3"/>
        <v>0</v>
      </c>
      <c r="N76" s="70">
        <v>0</v>
      </c>
    </row>
    <row r="77" spans="1:14" s="8" customFormat="1" ht="11.25" customHeight="1">
      <c r="A77" s="43" t="s">
        <v>90</v>
      </c>
      <c r="B77" s="44">
        <v>3230</v>
      </c>
      <c r="C77" s="44">
        <v>550</v>
      </c>
      <c r="D77" s="70">
        <v>0</v>
      </c>
      <c r="E77" s="71">
        <v>0</v>
      </c>
      <c r="F77" s="70">
        <v>0</v>
      </c>
      <c r="G77" s="70">
        <v>0</v>
      </c>
      <c r="H77" s="70">
        <v>0</v>
      </c>
      <c r="I77" s="70">
        <v>0</v>
      </c>
      <c r="J77" s="70">
        <v>0</v>
      </c>
      <c r="K77" s="70">
        <v>0</v>
      </c>
      <c r="L77" s="70">
        <v>0</v>
      </c>
      <c r="M77" s="40">
        <f t="shared" si="3"/>
        <v>0</v>
      </c>
      <c r="N77" s="70">
        <v>0</v>
      </c>
    </row>
    <row r="78" spans="1:14" s="8" customFormat="1" ht="11.25">
      <c r="A78" s="54" t="s">
        <v>91</v>
      </c>
      <c r="B78" s="44">
        <v>3240</v>
      </c>
      <c r="C78" s="44">
        <v>560</v>
      </c>
      <c r="D78" s="61">
        <v>0</v>
      </c>
      <c r="E78" s="62">
        <v>0</v>
      </c>
      <c r="F78" s="61">
        <v>0</v>
      </c>
      <c r="G78" s="61">
        <v>0</v>
      </c>
      <c r="H78" s="61">
        <v>0</v>
      </c>
      <c r="I78" s="61">
        <v>0</v>
      </c>
      <c r="J78" s="61">
        <v>0</v>
      </c>
      <c r="K78" s="61">
        <v>0</v>
      </c>
      <c r="L78" s="61">
        <v>0</v>
      </c>
      <c r="M78" s="40">
        <f t="shared" si="3"/>
        <v>0</v>
      </c>
      <c r="N78" s="61">
        <v>0</v>
      </c>
    </row>
    <row r="79" spans="1:14" s="8" customFormat="1" ht="11.25">
      <c r="A79" s="38" t="s">
        <v>92</v>
      </c>
      <c r="B79" s="38">
        <v>4100</v>
      </c>
      <c r="C79" s="38">
        <v>570</v>
      </c>
      <c r="D79" s="71">
        <f t="shared" ref="D79:N79" si="17">SUM(D80)</f>
        <v>0</v>
      </c>
      <c r="E79" s="71">
        <f t="shared" si="17"/>
        <v>0</v>
      </c>
      <c r="F79" s="71">
        <f t="shared" si="17"/>
        <v>0</v>
      </c>
      <c r="G79" s="71">
        <f t="shared" si="17"/>
        <v>0</v>
      </c>
      <c r="H79" s="71">
        <f t="shared" si="17"/>
        <v>0</v>
      </c>
      <c r="I79" s="71">
        <f t="shared" si="17"/>
        <v>0</v>
      </c>
      <c r="J79" s="71">
        <f t="shared" si="17"/>
        <v>0</v>
      </c>
      <c r="K79" s="71">
        <f t="shared" si="17"/>
        <v>0</v>
      </c>
      <c r="L79" s="71">
        <f t="shared" si="17"/>
        <v>0</v>
      </c>
      <c r="M79" s="40">
        <f t="shared" si="3"/>
        <v>0</v>
      </c>
      <c r="N79" s="71">
        <f t="shared" si="17"/>
        <v>0</v>
      </c>
    </row>
    <row r="80" spans="1:14" s="8" customFormat="1" ht="11.25">
      <c r="A80" s="43" t="s">
        <v>93</v>
      </c>
      <c r="B80" s="44">
        <v>4110</v>
      </c>
      <c r="C80" s="44">
        <v>580</v>
      </c>
      <c r="D80" s="62">
        <f t="shared" ref="D80:L80" si="18">SUM(D81:D83)</f>
        <v>0</v>
      </c>
      <c r="E80" s="62">
        <f t="shared" si="18"/>
        <v>0</v>
      </c>
      <c r="F80" s="62">
        <f>SUM(F81:F83)</f>
        <v>0</v>
      </c>
      <c r="G80" s="62">
        <f>SUM(G81:G83)</f>
        <v>0</v>
      </c>
      <c r="H80" s="62">
        <f t="shared" si="18"/>
        <v>0</v>
      </c>
      <c r="I80" s="62">
        <f t="shared" si="18"/>
        <v>0</v>
      </c>
      <c r="J80" s="62">
        <f t="shared" si="18"/>
        <v>0</v>
      </c>
      <c r="K80" s="62">
        <f>SUM(K81:K83)</f>
        <v>0</v>
      </c>
      <c r="L80" s="62">
        <f t="shared" si="18"/>
        <v>0</v>
      </c>
      <c r="M80" s="40">
        <f t="shared" si="3"/>
        <v>0</v>
      </c>
      <c r="N80" s="62">
        <f>SUM(N81:N83)</f>
        <v>0</v>
      </c>
    </row>
    <row r="81" spans="1:14" s="8" customFormat="1" ht="11.25">
      <c r="A81" s="49" t="s">
        <v>94</v>
      </c>
      <c r="B81" s="41">
        <v>4111</v>
      </c>
      <c r="C81" s="41">
        <v>590</v>
      </c>
      <c r="D81" s="61">
        <v>0</v>
      </c>
      <c r="E81" s="62">
        <v>0</v>
      </c>
      <c r="F81" s="61">
        <v>0</v>
      </c>
      <c r="G81" s="61">
        <v>0</v>
      </c>
      <c r="H81" s="61">
        <v>0</v>
      </c>
      <c r="I81" s="61">
        <v>0</v>
      </c>
      <c r="J81" s="61">
        <v>0</v>
      </c>
      <c r="K81" s="61">
        <v>0</v>
      </c>
      <c r="L81" s="61">
        <v>0</v>
      </c>
      <c r="M81" s="40">
        <f t="shared" si="3"/>
        <v>0</v>
      </c>
      <c r="N81" s="61">
        <v>0</v>
      </c>
    </row>
    <row r="82" spans="1:14" s="8" customFormat="1" ht="11.25">
      <c r="A82" s="49" t="s">
        <v>95</v>
      </c>
      <c r="B82" s="41">
        <v>4112</v>
      </c>
      <c r="C82" s="41">
        <v>600</v>
      </c>
      <c r="D82" s="61">
        <v>0</v>
      </c>
      <c r="E82" s="62">
        <v>0</v>
      </c>
      <c r="F82" s="61">
        <v>0</v>
      </c>
      <c r="G82" s="61">
        <v>0</v>
      </c>
      <c r="H82" s="61">
        <v>0</v>
      </c>
      <c r="I82" s="61">
        <v>0</v>
      </c>
      <c r="J82" s="61">
        <v>0</v>
      </c>
      <c r="K82" s="61">
        <v>0</v>
      </c>
      <c r="L82" s="61">
        <v>0</v>
      </c>
      <c r="M82" s="40">
        <f t="shared" si="3"/>
        <v>0</v>
      </c>
      <c r="N82" s="61">
        <v>0</v>
      </c>
    </row>
    <row r="83" spans="1:14" s="8" customFormat="1" ht="12.75">
      <c r="A83" s="72" t="s">
        <v>96</v>
      </c>
      <c r="B83" s="41">
        <v>4113</v>
      </c>
      <c r="C83" s="41">
        <v>610</v>
      </c>
      <c r="D83" s="66">
        <v>0</v>
      </c>
      <c r="E83" s="67">
        <v>0</v>
      </c>
      <c r="F83" s="66">
        <v>0</v>
      </c>
      <c r="G83" s="66">
        <v>0</v>
      </c>
      <c r="H83" s="66">
        <v>0</v>
      </c>
      <c r="I83" s="66">
        <v>0</v>
      </c>
      <c r="J83" s="66">
        <v>0</v>
      </c>
      <c r="K83" s="66">
        <v>0</v>
      </c>
      <c r="L83" s="66">
        <v>0</v>
      </c>
      <c r="M83" s="40">
        <f t="shared" si="3"/>
        <v>0</v>
      </c>
      <c r="N83" s="66">
        <v>0</v>
      </c>
    </row>
    <row r="84" spans="1:14" s="8" customFormat="1" ht="11.25">
      <c r="A84" s="38" t="s">
        <v>97</v>
      </c>
      <c r="B84" s="38">
        <v>4200</v>
      </c>
      <c r="C84" s="38">
        <v>620</v>
      </c>
      <c r="D84" s="63">
        <f t="shared" ref="D84:N84" si="19">D85</f>
        <v>0</v>
      </c>
      <c r="E84" s="63">
        <f t="shared" si="19"/>
        <v>0</v>
      </c>
      <c r="F84" s="63">
        <f t="shared" si="19"/>
        <v>0</v>
      </c>
      <c r="G84" s="63">
        <f t="shared" si="19"/>
        <v>0</v>
      </c>
      <c r="H84" s="63">
        <f t="shared" si="19"/>
        <v>0</v>
      </c>
      <c r="I84" s="63">
        <f t="shared" si="19"/>
        <v>0</v>
      </c>
      <c r="J84" s="63">
        <f t="shared" si="19"/>
        <v>0</v>
      </c>
      <c r="K84" s="63">
        <f t="shared" si="19"/>
        <v>0</v>
      </c>
      <c r="L84" s="63">
        <f t="shared" si="19"/>
        <v>0</v>
      </c>
      <c r="M84" s="40">
        <f t="shared" si="3"/>
        <v>0</v>
      </c>
      <c r="N84" s="63">
        <f t="shared" si="19"/>
        <v>0</v>
      </c>
    </row>
    <row r="85" spans="1:14" s="8" customFormat="1" ht="11.25">
      <c r="A85" s="43" t="s">
        <v>98</v>
      </c>
      <c r="B85" s="44">
        <v>4210</v>
      </c>
      <c r="C85" s="44">
        <v>630</v>
      </c>
      <c r="D85" s="61">
        <v>0</v>
      </c>
      <c r="E85" s="62">
        <v>0</v>
      </c>
      <c r="F85" s="61">
        <v>0</v>
      </c>
      <c r="G85" s="61">
        <v>0</v>
      </c>
      <c r="H85" s="61">
        <v>0</v>
      </c>
      <c r="I85" s="61">
        <v>0</v>
      </c>
      <c r="J85" s="61">
        <v>0</v>
      </c>
      <c r="K85" s="61">
        <v>0</v>
      </c>
      <c r="L85" s="61">
        <v>0</v>
      </c>
      <c r="M85" s="40">
        <f t="shared" si="3"/>
        <v>0</v>
      </c>
      <c r="N85" s="61">
        <v>0</v>
      </c>
    </row>
    <row r="86" spans="1:14" s="8" customFormat="1" ht="11.25">
      <c r="A86" s="49" t="s">
        <v>99</v>
      </c>
      <c r="B86" s="41">
        <v>5000</v>
      </c>
      <c r="C86" s="41">
        <v>640</v>
      </c>
      <c r="D86" s="66" t="s">
        <v>100</v>
      </c>
      <c r="E86" s="66">
        <v>106715465</v>
      </c>
      <c r="F86" s="73" t="s">
        <v>100</v>
      </c>
      <c r="G86" s="73" t="s">
        <v>100</v>
      </c>
      <c r="H86" s="73" t="s">
        <v>100</v>
      </c>
      <c r="I86" s="73" t="s">
        <v>100</v>
      </c>
      <c r="J86" s="73" t="s">
        <v>100</v>
      </c>
      <c r="K86" s="73" t="s">
        <v>100</v>
      </c>
      <c r="L86" s="73" t="s">
        <v>100</v>
      </c>
      <c r="M86" s="73" t="s">
        <v>100</v>
      </c>
      <c r="N86" s="73" t="s">
        <v>100</v>
      </c>
    </row>
    <row r="87" spans="1:14" s="8" customFormat="1" ht="11.25" hidden="1">
      <c r="A87" s="74"/>
      <c r="B87" s="147"/>
      <c r="C87" s="170"/>
      <c r="D87" s="171"/>
      <c r="E87" s="172"/>
      <c r="F87" s="172"/>
      <c r="G87" s="171"/>
      <c r="H87" s="171"/>
      <c r="I87" s="171"/>
      <c r="J87" s="171"/>
      <c r="K87" s="171"/>
      <c r="L87" s="171"/>
      <c r="M87" s="148"/>
    </row>
    <row r="88" spans="1:14" s="8" customFormat="1" ht="11.25" hidden="1">
      <c r="A88" s="49"/>
      <c r="B88" s="41"/>
      <c r="C88" s="173"/>
      <c r="D88" s="174"/>
      <c r="E88" s="175"/>
      <c r="F88" s="175"/>
      <c r="G88" s="174"/>
      <c r="H88" s="174"/>
      <c r="I88" s="174"/>
      <c r="J88" s="174"/>
      <c r="K88" s="174"/>
      <c r="L88" s="174"/>
      <c r="M88" s="176"/>
    </row>
    <row r="89" spans="1:14" s="8" customFormat="1" ht="11.25" hidden="1">
      <c r="A89" s="49"/>
      <c r="B89" s="41"/>
      <c r="C89" s="173"/>
      <c r="D89" s="174"/>
      <c r="E89" s="175"/>
      <c r="F89" s="175"/>
      <c r="G89" s="174"/>
      <c r="H89" s="174"/>
      <c r="I89" s="174"/>
      <c r="J89" s="174"/>
      <c r="K89" s="174"/>
      <c r="L89" s="174"/>
      <c r="M89" s="176"/>
    </row>
    <row r="90" spans="1:14" s="8" customFormat="1" ht="11.25" hidden="1">
      <c r="A90" s="49"/>
      <c r="B90" s="41"/>
      <c r="C90" s="173"/>
      <c r="D90" s="174"/>
      <c r="E90" s="175"/>
      <c r="F90" s="175"/>
      <c r="G90" s="174"/>
      <c r="H90" s="174"/>
      <c r="I90" s="174"/>
      <c r="J90" s="174"/>
      <c r="K90" s="174"/>
      <c r="L90" s="174"/>
      <c r="M90" s="176"/>
    </row>
    <row r="91" spans="1:14" s="8" customFormat="1" ht="12" hidden="1">
      <c r="A91" s="89"/>
      <c r="B91" s="38"/>
      <c r="C91" s="177"/>
      <c r="D91" s="178"/>
      <c r="E91" s="92"/>
      <c r="F91" s="92"/>
      <c r="G91" s="178"/>
      <c r="H91" s="178"/>
      <c r="I91" s="178"/>
      <c r="J91" s="178"/>
      <c r="K91" s="178"/>
      <c r="L91" s="178"/>
      <c r="M91" s="179"/>
    </row>
    <row r="92" spans="1:14" s="8" customFormat="1" ht="11.25" hidden="1">
      <c r="A92" s="43"/>
      <c r="B92" s="44"/>
      <c r="C92" s="173"/>
      <c r="D92" s="180"/>
      <c r="E92" s="181"/>
      <c r="F92" s="181"/>
      <c r="G92" s="180"/>
      <c r="H92" s="180"/>
      <c r="I92" s="180"/>
      <c r="J92" s="180"/>
      <c r="K92" s="180"/>
      <c r="L92" s="180"/>
      <c r="M92" s="150"/>
    </row>
    <row r="93" spans="1:14" s="8" customFormat="1" ht="11.25" hidden="1">
      <c r="A93" s="43"/>
      <c r="B93" s="44"/>
      <c r="C93" s="173"/>
      <c r="D93" s="180"/>
      <c r="E93" s="181"/>
      <c r="F93" s="181"/>
      <c r="G93" s="180"/>
      <c r="H93" s="180"/>
      <c r="I93" s="180"/>
      <c r="J93" s="180"/>
      <c r="K93" s="180"/>
      <c r="L93" s="180"/>
      <c r="M93" s="150"/>
    </row>
    <row r="94" spans="1:14" s="8" customFormat="1" ht="11.25" hidden="1">
      <c r="A94" s="96"/>
      <c r="B94" s="182"/>
      <c r="C94" s="177"/>
      <c r="D94" s="183"/>
      <c r="E94" s="98"/>
      <c r="F94" s="98"/>
      <c r="G94" s="183"/>
      <c r="H94" s="183"/>
      <c r="I94" s="183"/>
      <c r="J94" s="183"/>
      <c r="K94" s="183"/>
      <c r="L94" s="183"/>
      <c r="M94" s="183"/>
    </row>
    <row r="95" spans="1:14" s="8" customFormat="1" ht="14.25" customHeight="1">
      <c r="A95" s="184" t="s">
        <v>141</v>
      </c>
      <c r="B95" s="156"/>
      <c r="C95" s="185"/>
      <c r="D95" s="186"/>
      <c r="E95" s="187"/>
      <c r="F95" s="187"/>
      <c r="G95" s="186"/>
      <c r="H95" s="186"/>
      <c r="I95" s="186"/>
      <c r="J95" s="186"/>
      <c r="K95" s="186"/>
      <c r="L95" s="186"/>
      <c r="M95" s="186"/>
    </row>
    <row r="96" spans="1:14" s="8" customFormat="1" ht="3" customHeight="1">
      <c r="A96" s="188"/>
      <c r="B96" s="156"/>
      <c r="C96" s="185"/>
      <c r="D96" s="186"/>
      <c r="E96" s="187"/>
      <c r="F96" s="187"/>
      <c r="G96" s="186"/>
      <c r="H96" s="186"/>
      <c r="I96" s="186"/>
      <c r="J96" s="186"/>
      <c r="K96" s="186"/>
      <c r="L96" s="186"/>
      <c r="M96" s="186"/>
    </row>
    <row r="97" spans="1:13" s="8" customFormat="1" ht="11.25" hidden="1">
      <c r="A97" s="188"/>
      <c r="B97" s="156"/>
      <c r="C97" s="185"/>
      <c r="D97" s="186"/>
      <c r="E97" s="189"/>
      <c r="F97" s="189"/>
      <c r="G97" s="186"/>
      <c r="H97" s="186"/>
      <c r="I97" s="186"/>
      <c r="J97" s="186"/>
      <c r="K97" s="186"/>
      <c r="L97" s="186"/>
      <c r="M97" s="186"/>
    </row>
    <row r="98" spans="1:13">
      <c r="A98" s="102" t="str">
        <f>[1]ЗАПОЛНИТЬ!F30</f>
        <v xml:space="preserve">Керівник </v>
      </c>
      <c r="B98" s="107"/>
      <c r="C98" s="107"/>
      <c r="D98" s="107"/>
      <c r="G98" s="104" t="str">
        <f>[1]ЗАПОЛНИТЬ!F26</f>
        <v>С.М.Дорошенко</v>
      </c>
      <c r="H98" s="104"/>
      <c r="I98" s="104"/>
    </row>
    <row r="99" spans="1:13">
      <c r="B99" s="105" t="s">
        <v>103</v>
      </c>
      <c r="C99" s="105"/>
      <c r="D99" s="105"/>
      <c r="G99" s="106" t="s">
        <v>104</v>
      </c>
      <c r="H99" s="106"/>
      <c r="I99" s="1"/>
    </row>
    <row r="100" spans="1:13">
      <c r="A100" s="102" t="str">
        <f>[1]ЗАПОЛНИТЬ!F31</f>
        <v>Головний бухгалтер</v>
      </c>
      <c r="B100" s="107"/>
      <c r="C100" s="107"/>
      <c r="D100" s="107"/>
      <c r="G100" s="104" t="str">
        <f>[1]ЗАПОЛНИТЬ!F28</f>
        <v>Л.М.Альохіна</v>
      </c>
      <c r="H100" s="104"/>
      <c r="I100" s="104"/>
    </row>
    <row r="101" spans="1:13" ht="8.25" customHeight="1">
      <c r="B101" s="105" t="s">
        <v>103</v>
      </c>
      <c r="C101" s="105"/>
      <c r="D101" s="105"/>
      <c r="G101" s="106" t="s">
        <v>104</v>
      </c>
      <c r="H101" s="106"/>
      <c r="I101" s="1"/>
    </row>
    <row r="102" spans="1:13" ht="12.75" customHeight="1">
      <c r="A102" s="1" t="str">
        <f>[1]ЗАПОЛНИТЬ!C19</f>
        <v>"10"січня 2019 року</v>
      </c>
    </row>
    <row r="103" spans="1:13">
      <c r="A103" s="8"/>
    </row>
  </sheetData>
  <sheetProtection sheet="1"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19685039370078741" right="0.19685039370078741" top="0.59055118110236227" bottom="0.19685039370078741" header="0.59055118110236227" footer="0.19685039370078741"/>
  <pageSetup paperSize="9" scale="87" fitToHeight="2" orientation="landscape" r:id="rId1"/>
</worksheet>
</file>

<file path=xl/worksheets/sheet7.xml><?xml version="1.0" encoding="utf-8"?>
<worksheet xmlns="http://schemas.openxmlformats.org/spreadsheetml/2006/main" xmlns:r="http://schemas.openxmlformats.org/officeDocument/2006/relationships">
  <sheetPr codeName="Аркуш138">
    <pageSetUpPr fitToPage="1"/>
  </sheetPr>
  <dimension ref="A1:N89"/>
  <sheetViews>
    <sheetView topLeftCell="A8" zoomScaleNormal="100" workbookViewId="0">
      <selection activeCell="C17" sqref="C17"/>
    </sheetView>
  </sheetViews>
  <sheetFormatPr defaultRowHeight="15"/>
  <cols>
    <col min="1" max="1" width="61.7109375" style="1" customWidth="1"/>
    <col min="2" max="2" width="4.7109375" style="1" customWidth="1"/>
    <col min="3" max="3" width="3.85546875" style="1" customWidth="1"/>
    <col min="4" max="4" width="9.5703125" style="1" customWidth="1"/>
    <col min="5" max="5" width="9.140625" style="1"/>
    <col min="6" max="6" width="8.140625" style="1" customWidth="1"/>
    <col min="7" max="7" width="7.42578125" style="1" customWidth="1"/>
    <col min="8" max="8" width="8.85546875" style="1" customWidth="1"/>
    <col min="9" max="9" width="8.5703125" style="1" customWidth="1"/>
    <col min="10" max="10" width="8.140625" style="1" customWidth="1"/>
    <col min="11" max="11" width="9.42578125" style="1" customWidth="1"/>
    <col min="12" max="12" width="6.7109375" style="1" customWidth="1"/>
    <col min="13" max="13" width="11.42578125" style="1" customWidth="1"/>
    <col min="14" max="16384" width="9.140625" style="1"/>
  </cols>
  <sheetData>
    <row r="1" spans="1:13" ht="30" customHeight="1">
      <c r="J1" s="2" t="s">
        <v>145</v>
      </c>
      <c r="K1" s="2"/>
      <c r="L1" s="2"/>
      <c r="M1" s="2"/>
    </row>
    <row r="2" spans="1:13" ht="24" customHeight="1">
      <c r="J2" s="2"/>
      <c r="K2" s="2"/>
      <c r="L2" s="2"/>
      <c r="M2" s="2"/>
    </row>
    <row r="3" spans="1:13" ht="0.75" customHeight="1">
      <c r="J3" s="2"/>
      <c r="K3" s="2"/>
      <c r="L3" s="2"/>
      <c r="M3" s="2"/>
    </row>
    <row r="4" spans="1:13">
      <c r="A4" s="4" t="s">
        <v>1</v>
      </c>
      <c r="B4" s="4"/>
      <c r="C4" s="4"/>
      <c r="D4" s="4"/>
      <c r="E4" s="4"/>
      <c r="F4" s="4"/>
      <c r="G4" s="4"/>
      <c r="H4" s="4"/>
      <c r="I4" s="4"/>
      <c r="J4" s="4"/>
      <c r="K4" s="4"/>
      <c r="L4" s="4"/>
      <c r="M4" s="4"/>
    </row>
    <row r="5" spans="1:13">
      <c r="A5" s="6" t="str">
        <f>IF([1]ЗАПОЛНИТЬ!$F$7=1,CONCATENATE([1]шапки!A6),CONCATENATE([1]шапки!A6,[1]шапки!C6))</f>
        <v xml:space="preserve">про заборгованість за бюджетними коштами (форма   № 7д, </v>
      </c>
      <c r="B5" s="6"/>
      <c r="C5" s="6"/>
      <c r="D5" s="6"/>
      <c r="E5" s="6"/>
      <c r="F5" s="6"/>
      <c r="G5" s="6"/>
      <c r="H5" s="7" t="str">
        <f>IF([1]ЗАПОЛНИТЬ!$F$7=1,[1]шапки!C6,[1]шапки!D6)</f>
        <v xml:space="preserve">   №7м)</v>
      </c>
      <c r="I5" s="5" t="str">
        <f>IF([1]ЗАПОЛНИТЬ!$F$7=1,[1]шапки!D6,"")</f>
        <v/>
      </c>
      <c r="L5" s="5"/>
      <c r="M5" s="5"/>
    </row>
    <row r="6" spans="1:13">
      <c r="A6" s="4" t="str">
        <f>CONCATENATE("на ",[1]ЗАПОЛНИТЬ!$B$18," ",[1]ЗАПОЛНИТЬ!$C$18)</f>
        <v>на 1 січня 2019 р.</v>
      </c>
      <c r="B6" s="4"/>
      <c r="C6" s="4"/>
      <c r="D6" s="4"/>
      <c r="E6" s="4"/>
      <c r="F6" s="4"/>
      <c r="G6" s="4"/>
      <c r="H6" s="4"/>
      <c r="I6" s="4"/>
      <c r="J6" s="4"/>
      <c r="K6" s="4"/>
      <c r="L6" s="4"/>
      <c r="M6" s="4"/>
    </row>
    <row r="7" spans="1:13" s="8" customFormat="1" ht="11.25" hidden="1"/>
    <row r="8" spans="1:13" s="8" customFormat="1" ht="7.5" customHeight="1">
      <c r="M8" s="9" t="s">
        <v>2</v>
      </c>
    </row>
    <row r="9" spans="1:13" s="8" customFormat="1" ht="21.75" customHeight="1">
      <c r="A9" s="11"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16"/>
      <c r="K9" s="13" t="str">
        <f>[1]ЗАПОЛНИТЬ!A13</f>
        <v>за ЄДРПОУ</v>
      </c>
      <c r="M9" s="14" t="str">
        <f>[1]ЗАПОЛНИТЬ!B13</f>
        <v>04058516</v>
      </c>
    </row>
    <row r="10" spans="1:13"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18"/>
      <c r="I10" s="18"/>
      <c r="J10" s="18"/>
      <c r="K10" s="13" t="str">
        <f>[1]ЗАПОЛНИТЬ!A14</f>
        <v>за КОАТУУ</v>
      </c>
      <c r="M10" s="14">
        <f>[1]ЗАПОЛНИТЬ!B14</f>
        <v>6310136300</v>
      </c>
    </row>
    <row r="11" spans="1:13" s="8" customFormat="1" ht="11.25" customHeight="1">
      <c r="A11" s="17" t="str">
        <f>[1]Ф.4.3.1.КВК2!A11</f>
        <v>Організаційно-правова форма господарювання</v>
      </c>
      <c r="B11" s="190" t="str">
        <f>[1]ЗАПОЛНИТЬ!D15</f>
        <v>Орган місцевого самоврядування</v>
      </c>
      <c r="C11" s="190"/>
      <c r="D11" s="190"/>
      <c r="E11" s="190"/>
      <c r="F11" s="190"/>
      <c r="G11" s="190"/>
      <c r="H11" s="190"/>
      <c r="I11" s="190"/>
      <c r="J11" s="190"/>
      <c r="K11" s="13" t="str">
        <f>[1]ЗАПОЛНИТЬ!A15</f>
        <v>за КОПФГ</v>
      </c>
      <c r="L11" s="191"/>
      <c r="M11" s="14">
        <f>[1]ЗАПОЛНИТЬ!B15</f>
        <v>420</v>
      </c>
    </row>
    <row r="12" spans="1:13" s="8" customFormat="1" ht="11.25" customHeight="1">
      <c r="A12" s="163" t="s">
        <v>9</v>
      </c>
      <c r="B12" s="163"/>
      <c r="C12" s="163"/>
      <c r="D12" s="163"/>
      <c r="E12" s="28" t="str">
        <f>[1]ЗАПОЛНИТЬ!H9</f>
        <v>-</v>
      </c>
      <c r="F12" s="192" t="str">
        <f>IF(E12&gt;0,VLOOKUP(E12,'[1]ДовидникКВК(ГОС)'!A:B,2,FALSE),"")</f>
        <v>-</v>
      </c>
      <c r="G12" s="192"/>
      <c r="H12" s="192"/>
      <c r="I12" s="192"/>
      <c r="J12" s="192"/>
      <c r="K12" s="192"/>
      <c r="L12" s="192"/>
    </row>
    <row r="13" spans="1:13" s="8" customFormat="1" ht="11.25">
      <c r="A13" s="22" t="s">
        <v>10</v>
      </c>
      <c r="B13" s="22"/>
      <c r="C13" s="22"/>
      <c r="D13" s="22"/>
      <c r="E13" s="193" t="s">
        <v>130</v>
      </c>
      <c r="F13" s="194" t="str">
        <f>IF(E13&gt;0,VLOOKUP(E13,[1]ДовидникКПК!B:C,2,FALSE),"")</f>
        <v>-</v>
      </c>
      <c r="G13" s="194"/>
      <c r="H13" s="194"/>
      <c r="I13" s="194"/>
      <c r="J13" s="194"/>
      <c r="K13" s="194"/>
      <c r="L13" s="194"/>
      <c r="M13" s="195"/>
    </row>
    <row r="14" spans="1:13" s="8" customFormat="1" ht="11.25">
      <c r="A14" s="22" t="s">
        <v>11</v>
      </c>
      <c r="B14" s="22"/>
      <c r="C14" s="22"/>
      <c r="D14" s="22"/>
      <c r="E14" s="196" t="str">
        <f>[1]ЗАПОЛНИТЬ!H10</f>
        <v>15</v>
      </c>
      <c r="F14" s="197" t="str">
        <f>[1]ЗАПОЛНИТЬ!I10</f>
        <v>Департамент будівництва та шляхового господарства Харківської міської ради</v>
      </c>
      <c r="G14" s="197"/>
      <c r="H14" s="197"/>
      <c r="I14" s="197"/>
      <c r="J14" s="197"/>
      <c r="K14" s="197"/>
      <c r="L14" s="197"/>
      <c r="M14" s="198"/>
    </row>
    <row r="15" spans="1:13" s="8" customFormat="1" ht="43.5" customHeight="1">
      <c r="A15" s="22" t="s">
        <v>12</v>
      </c>
      <c r="B15" s="22"/>
      <c r="C15" s="22"/>
      <c r="D15" s="22"/>
      <c r="E15" s="30" t="s">
        <v>13</v>
      </c>
      <c r="F15" s="197" t="str">
        <f>VLOOKUP(RIGHT(E15,4),[1]КПКВМБ!A:B,2,FALSE)</f>
        <v>Керівництво і управління у відповідній сфері у містах (місті Києві), селищах, селах, об"єднаних територіальних громадах</v>
      </c>
      <c r="G15" s="197"/>
      <c r="H15" s="197"/>
      <c r="I15" s="197"/>
      <c r="J15" s="197"/>
      <c r="K15" s="197"/>
      <c r="L15" s="197"/>
      <c r="M15" s="198"/>
    </row>
    <row r="16" spans="1:13" s="8" customFormat="1" ht="11.25">
      <c r="A16" s="128" t="s">
        <v>146</v>
      </c>
    </row>
    <row r="17" spans="1:14" s="8" customFormat="1" ht="11.25">
      <c r="A17" s="32" t="s">
        <v>15</v>
      </c>
    </row>
    <row r="18" spans="1:14" s="8" customFormat="1" ht="19.5" customHeight="1">
      <c r="A18" s="33" t="s">
        <v>147</v>
      </c>
      <c r="B18" s="33"/>
      <c r="C18" s="33"/>
      <c r="D18" s="33"/>
      <c r="E18" s="33"/>
      <c r="F18" s="33"/>
      <c r="G18" s="33"/>
      <c r="H18" s="33"/>
      <c r="I18" s="33"/>
      <c r="J18" s="33"/>
      <c r="K18" s="33"/>
      <c r="L18" s="33"/>
    </row>
    <row r="19" spans="1:14" s="8" customFormat="1" ht="11.25" customHeight="1">
      <c r="A19" s="34" t="s">
        <v>16</v>
      </c>
      <c r="B19" s="34" t="s">
        <v>107</v>
      </c>
      <c r="C19" s="34" t="s">
        <v>18</v>
      </c>
      <c r="D19" s="34" t="s">
        <v>148</v>
      </c>
      <c r="E19" s="34"/>
      <c r="F19" s="34"/>
      <c r="G19" s="34"/>
      <c r="H19" s="34" t="s">
        <v>149</v>
      </c>
      <c r="I19" s="34"/>
      <c r="J19" s="34"/>
      <c r="K19" s="34"/>
      <c r="L19" s="34"/>
      <c r="M19" s="34" t="s">
        <v>150</v>
      </c>
      <c r="N19" s="199"/>
    </row>
    <row r="20" spans="1:14" s="8" customFormat="1" ht="21.75" customHeight="1">
      <c r="A20" s="34"/>
      <c r="B20" s="34"/>
      <c r="C20" s="34"/>
      <c r="D20" s="34" t="s">
        <v>151</v>
      </c>
      <c r="E20" s="34" t="s">
        <v>152</v>
      </c>
      <c r="F20" s="34"/>
      <c r="G20" s="34" t="s">
        <v>153</v>
      </c>
      <c r="H20" s="34" t="s">
        <v>154</v>
      </c>
      <c r="I20" s="34" t="s">
        <v>152</v>
      </c>
      <c r="J20" s="34"/>
      <c r="K20" s="34"/>
      <c r="L20" s="34" t="s">
        <v>153</v>
      </c>
      <c r="M20" s="34"/>
      <c r="N20" s="199"/>
    </row>
    <row r="21" spans="1:14" s="8" customFormat="1" ht="10.5" customHeight="1">
      <c r="A21" s="34"/>
      <c r="B21" s="34"/>
      <c r="C21" s="34"/>
      <c r="D21" s="34"/>
      <c r="E21" s="34" t="s">
        <v>112</v>
      </c>
      <c r="F21" s="34" t="s">
        <v>155</v>
      </c>
      <c r="G21" s="34"/>
      <c r="H21" s="34"/>
      <c r="I21" s="34" t="s">
        <v>112</v>
      </c>
      <c r="J21" s="200" t="s">
        <v>156</v>
      </c>
      <c r="K21" s="200"/>
      <c r="L21" s="34"/>
      <c r="M21" s="34"/>
      <c r="N21" s="199"/>
    </row>
    <row r="22" spans="1:14" s="8" customFormat="1" ht="12" customHeight="1">
      <c r="A22" s="34"/>
      <c r="B22" s="34"/>
      <c r="C22" s="34"/>
      <c r="D22" s="34"/>
      <c r="E22" s="34"/>
      <c r="F22" s="34"/>
      <c r="G22" s="34"/>
      <c r="H22" s="34"/>
      <c r="I22" s="34"/>
      <c r="J22" s="34" t="s">
        <v>157</v>
      </c>
      <c r="K22" s="34" t="s">
        <v>158</v>
      </c>
      <c r="L22" s="34"/>
      <c r="M22" s="34"/>
      <c r="N22" s="199"/>
    </row>
    <row r="23" spans="1:14" s="8" customFormat="1" ht="12" customHeight="1">
      <c r="A23" s="34"/>
      <c r="B23" s="34"/>
      <c r="C23" s="34"/>
      <c r="D23" s="34"/>
      <c r="E23" s="34"/>
      <c r="F23" s="34"/>
      <c r="G23" s="34"/>
      <c r="H23" s="34"/>
      <c r="I23" s="34"/>
      <c r="J23" s="34"/>
      <c r="K23" s="34"/>
      <c r="L23" s="34"/>
      <c r="M23" s="34"/>
      <c r="N23" s="199"/>
    </row>
    <row r="24" spans="1:14" s="8" customFormat="1" ht="9.75" customHeight="1">
      <c r="A24" s="34"/>
      <c r="B24" s="34"/>
      <c r="C24" s="34"/>
      <c r="D24" s="34"/>
      <c r="E24" s="34"/>
      <c r="F24" s="34"/>
      <c r="G24" s="34"/>
      <c r="H24" s="34"/>
      <c r="I24" s="34"/>
      <c r="J24" s="34"/>
      <c r="K24" s="34"/>
      <c r="L24" s="34"/>
      <c r="M24" s="34"/>
      <c r="N24" s="199"/>
    </row>
    <row r="25" spans="1:14" s="8" customFormat="1" ht="11.25">
      <c r="A25" s="37">
        <v>1</v>
      </c>
      <c r="B25" s="37">
        <v>2</v>
      </c>
      <c r="C25" s="37">
        <v>3</v>
      </c>
      <c r="D25" s="37">
        <v>4</v>
      </c>
      <c r="E25" s="37">
        <v>5</v>
      </c>
      <c r="F25" s="37">
        <v>6</v>
      </c>
      <c r="G25" s="37">
        <v>7</v>
      </c>
      <c r="H25" s="37">
        <v>8</v>
      </c>
      <c r="I25" s="37">
        <v>9</v>
      </c>
      <c r="J25" s="37">
        <v>10</v>
      </c>
      <c r="K25" s="37">
        <v>11</v>
      </c>
      <c r="L25" s="37">
        <v>12</v>
      </c>
      <c r="M25" s="37">
        <v>13</v>
      </c>
      <c r="N25" s="199"/>
    </row>
    <row r="26" spans="1:14" s="8" customFormat="1" ht="12">
      <c r="A26" s="89" t="s">
        <v>159</v>
      </c>
      <c r="B26" s="89" t="s">
        <v>27</v>
      </c>
      <c r="C26" s="201" t="s">
        <v>28</v>
      </c>
      <c r="D26" s="202">
        <v>0</v>
      </c>
      <c r="E26" s="202">
        <v>0</v>
      </c>
      <c r="F26" s="203">
        <v>0</v>
      </c>
      <c r="G26" s="203">
        <v>0</v>
      </c>
      <c r="H26" s="202">
        <v>0</v>
      </c>
      <c r="I26" s="202">
        <v>0</v>
      </c>
      <c r="J26" s="203">
        <v>0</v>
      </c>
      <c r="K26" s="204" t="s">
        <v>27</v>
      </c>
      <c r="L26" s="203">
        <v>0</v>
      </c>
      <c r="M26" s="205" t="s">
        <v>27</v>
      </c>
      <c r="N26" s="199"/>
    </row>
    <row r="27" spans="1:14" s="8" customFormat="1" ht="12.75">
      <c r="A27" s="206" t="s">
        <v>160</v>
      </c>
      <c r="B27" s="206" t="s">
        <v>27</v>
      </c>
      <c r="C27" s="201" t="s">
        <v>30</v>
      </c>
      <c r="D27" s="207">
        <f>D28+D63</f>
        <v>40741.480000000003</v>
      </c>
      <c r="E27" s="207">
        <f t="shared" ref="E27:L27" si="0">E28+E63</f>
        <v>58311.040000000001</v>
      </c>
      <c r="F27" s="207">
        <f t="shared" si="0"/>
        <v>0</v>
      </c>
      <c r="G27" s="207">
        <f t="shared" si="0"/>
        <v>0</v>
      </c>
      <c r="H27" s="207">
        <f t="shared" si="0"/>
        <v>0</v>
      </c>
      <c r="I27" s="207">
        <f t="shared" si="0"/>
        <v>0</v>
      </c>
      <c r="J27" s="207">
        <f t="shared" si="0"/>
        <v>0</v>
      </c>
      <c r="K27" s="207">
        <f t="shared" si="0"/>
        <v>0</v>
      </c>
      <c r="L27" s="207">
        <f t="shared" si="0"/>
        <v>0</v>
      </c>
      <c r="M27" s="207">
        <f>M28+M63</f>
        <v>0</v>
      </c>
      <c r="N27" s="199"/>
    </row>
    <row r="28" spans="1:14" s="8" customFormat="1" ht="21.75">
      <c r="A28" s="38" t="s">
        <v>161</v>
      </c>
      <c r="B28" s="89">
        <v>2000</v>
      </c>
      <c r="C28" s="39" t="s">
        <v>32</v>
      </c>
      <c r="D28" s="207">
        <f>D29+D34+D51+D54+D58+D62</f>
        <v>40741.480000000003</v>
      </c>
      <c r="E28" s="207">
        <f t="shared" ref="E28:M28" si="1">E29+E34+E51+E54+E58+E62</f>
        <v>58311.040000000001</v>
      </c>
      <c r="F28" s="207">
        <f t="shared" si="1"/>
        <v>0</v>
      </c>
      <c r="G28" s="207">
        <f t="shared" si="1"/>
        <v>0</v>
      </c>
      <c r="H28" s="207">
        <f t="shared" si="1"/>
        <v>0</v>
      </c>
      <c r="I28" s="207">
        <f t="shared" si="1"/>
        <v>0</v>
      </c>
      <c r="J28" s="207">
        <f t="shared" si="1"/>
        <v>0</v>
      </c>
      <c r="K28" s="207">
        <f t="shared" si="1"/>
        <v>0</v>
      </c>
      <c r="L28" s="207">
        <f t="shared" si="1"/>
        <v>0</v>
      </c>
      <c r="M28" s="207">
        <f t="shared" si="1"/>
        <v>0</v>
      </c>
      <c r="N28" s="208"/>
    </row>
    <row r="29" spans="1:14" s="8" customFormat="1" ht="11.25">
      <c r="A29" s="55" t="s">
        <v>31</v>
      </c>
      <c r="B29" s="38">
        <v>2100</v>
      </c>
      <c r="C29" s="39" t="s">
        <v>34</v>
      </c>
      <c r="D29" s="207">
        <f>D30+D33</f>
        <v>0</v>
      </c>
      <c r="E29" s="207">
        <f t="shared" ref="E29:M29" si="2">E30+E33</f>
        <v>0</v>
      </c>
      <c r="F29" s="207">
        <f t="shared" si="2"/>
        <v>0</v>
      </c>
      <c r="G29" s="207">
        <f t="shared" si="2"/>
        <v>0</v>
      </c>
      <c r="H29" s="207">
        <f t="shared" si="2"/>
        <v>0</v>
      </c>
      <c r="I29" s="207">
        <f t="shared" si="2"/>
        <v>0</v>
      </c>
      <c r="J29" s="207">
        <f t="shared" si="2"/>
        <v>0</v>
      </c>
      <c r="K29" s="207">
        <f t="shared" si="2"/>
        <v>0</v>
      </c>
      <c r="L29" s="207">
        <f t="shared" si="2"/>
        <v>0</v>
      </c>
      <c r="M29" s="207">
        <f t="shared" si="2"/>
        <v>0</v>
      </c>
      <c r="N29" s="199"/>
    </row>
    <row r="30" spans="1:14" s="8" customFormat="1" ht="11.25">
      <c r="A30" s="43" t="s">
        <v>33</v>
      </c>
      <c r="B30" s="44">
        <v>2110</v>
      </c>
      <c r="C30" s="45" t="s">
        <v>36</v>
      </c>
      <c r="D30" s="209">
        <f>SUM(D31:D32)</f>
        <v>0</v>
      </c>
      <c r="E30" s="209">
        <f t="shared" ref="E30:L30" si="3">SUM(E31:E32)</f>
        <v>0</v>
      </c>
      <c r="F30" s="209">
        <f t="shared" si="3"/>
        <v>0</v>
      </c>
      <c r="G30" s="209">
        <f t="shared" si="3"/>
        <v>0</v>
      </c>
      <c r="H30" s="209">
        <f t="shared" si="3"/>
        <v>0</v>
      </c>
      <c r="I30" s="209">
        <f t="shared" si="3"/>
        <v>0</v>
      </c>
      <c r="J30" s="209">
        <f t="shared" si="3"/>
        <v>0</v>
      </c>
      <c r="K30" s="209">
        <f t="shared" si="3"/>
        <v>0</v>
      </c>
      <c r="L30" s="209">
        <f t="shared" si="3"/>
        <v>0</v>
      </c>
      <c r="M30" s="209">
        <f>SUM(M31:M32)</f>
        <v>0</v>
      </c>
      <c r="N30" s="199"/>
    </row>
    <row r="31" spans="1:14" s="8" customFormat="1" ht="11.25">
      <c r="A31" s="49" t="s">
        <v>35</v>
      </c>
      <c r="B31" s="41">
        <v>2111</v>
      </c>
      <c r="C31" s="50" t="s">
        <v>38</v>
      </c>
      <c r="D31" s="203">
        <v>0</v>
      </c>
      <c r="E31" s="203">
        <v>0</v>
      </c>
      <c r="F31" s="203">
        <v>0</v>
      </c>
      <c r="G31" s="203">
        <v>0</v>
      </c>
      <c r="H31" s="203">
        <v>0</v>
      </c>
      <c r="I31" s="207">
        <f>SUM(J31:K31)</f>
        <v>0</v>
      </c>
      <c r="J31" s="203">
        <v>0</v>
      </c>
      <c r="K31" s="203">
        <v>0</v>
      </c>
      <c r="L31" s="203">
        <v>0</v>
      </c>
      <c r="M31" s="210">
        <f>I31</f>
        <v>0</v>
      </c>
      <c r="N31" s="199"/>
    </row>
    <row r="32" spans="1:14" s="8" customFormat="1" ht="11.25">
      <c r="A32" s="49" t="s">
        <v>37</v>
      </c>
      <c r="B32" s="41">
        <v>2112</v>
      </c>
      <c r="C32" s="50" t="s">
        <v>40</v>
      </c>
      <c r="D32" s="203">
        <v>0</v>
      </c>
      <c r="E32" s="203">
        <v>0</v>
      </c>
      <c r="F32" s="203">
        <v>0</v>
      </c>
      <c r="G32" s="203">
        <v>0</v>
      </c>
      <c r="H32" s="203">
        <v>0</v>
      </c>
      <c r="I32" s="207">
        <f>SUM(J32:K32)</f>
        <v>0</v>
      </c>
      <c r="J32" s="203">
        <v>0</v>
      </c>
      <c r="K32" s="203">
        <v>0</v>
      </c>
      <c r="L32" s="203">
        <v>0</v>
      </c>
      <c r="M32" s="210">
        <f>I32</f>
        <v>0</v>
      </c>
      <c r="N32" s="199"/>
    </row>
    <row r="33" spans="1:14" s="8" customFormat="1" ht="11.25">
      <c r="A33" s="54" t="s">
        <v>162</v>
      </c>
      <c r="B33" s="44">
        <v>2120</v>
      </c>
      <c r="C33" s="45" t="s">
        <v>42</v>
      </c>
      <c r="D33" s="211">
        <v>0</v>
      </c>
      <c r="E33" s="211">
        <v>0</v>
      </c>
      <c r="F33" s="211">
        <v>0</v>
      </c>
      <c r="G33" s="211">
        <v>0</v>
      </c>
      <c r="H33" s="211">
        <v>0</v>
      </c>
      <c r="I33" s="212">
        <f>SUM(J33:K33)</f>
        <v>0</v>
      </c>
      <c r="J33" s="211">
        <v>0</v>
      </c>
      <c r="K33" s="211">
        <v>0</v>
      </c>
      <c r="L33" s="211">
        <v>0</v>
      </c>
      <c r="M33" s="209">
        <f>I33</f>
        <v>0</v>
      </c>
      <c r="N33" s="199"/>
    </row>
    <row r="34" spans="1:14" s="8" customFormat="1" ht="11.25">
      <c r="A34" s="55" t="s">
        <v>41</v>
      </c>
      <c r="B34" s="38">
        <v>2200</v>
      </c>
      <c r="C34" s="39" t="s">
        <v>44</v>
      </c>
      <c r="D34" s="212">
        <f>SUM(D35:D41)+D48</f>
        <v>40741.480000000003</v>
      </c>
      <c r="E34" s="212">
        <f t="shared" ref="E34:M34" si="4">SUM(E35:E41)+E48</f>
        <v>58311.040000000001</v>
      </c>
      <c r="F34" s="212">
        <f t="shared" si="4"/>
        <v>0</v>
      </c>
      <c r="G34" s="212">
        <f t="shared" si="4"/>
        <v>0</v>
      </c>
      <c r="H34" s="212">
        <f t="shared" si="4"/>
        <v>0</v>
      </c>
      <c r="I34" s="212">
        <f t="shared" si="4"/>
        <v>0</v>
      </c>
      <c r="J34" s="212">
        <f t="shared" si="4"/>
        <v>0</v>
      </c>
      <c r="K34" s="212">
        <f t="shared" si="4"/>
        <v>0</v>
      </c>
      <c r="L34" s="212">
        <f t="shared" si="4"/>
        <v>0</v>
      </c>
      <c r="M34" s="212">
        <f t="shared" si="4"/>
        <v>0</v>
      </c>
      <c r="N34" s="208"/>
    </row>
    <row r="35" spans="1:14" s="8" customFormat="1" ht="11.25">
      <c r="A35" s="43" t="s">
        <v>43</v>
      </c>
      <c r="B35" s="44">
        <v>2210</v>
      </c>
      <c r="C35" s="44">
        <v>100</v>
      </c>
      <c r="D35" s="211">
        <v>36519.480000000003</v>
      </c>
      <c r="E35" s="211">
        <v>49403.040000000001</v>
      </c>
      <c r="F35" s="211">
        <v>0</v>
      </c>
      <c r="G35" s="211">
        <v>0</v>
      </c>
      <c r="H35" s="211">
        <v>0</v>
      </c>
      <c r="I35" s="212">
        <f t="shared" ref="I35:I40" si="5">SUM(J35:K35)</f>
        <v>0</v>
      </c>
      <c r="J35" s="211">
        <v>0</v>
      </c>
      <c r="K35" s="211">
        <v>0</v>
      </c>
      <c r="L35" s="211">
        <v>0</v>
      </c>
      <c r="M35" s="209">
        <f t="shared" ref="M35:M40" si="6">I35</f>
        <v>0</v>
      </c>
      <c r="N35" s="199"/>
    </row>
    <row r="36" spans="1:14" s="8" customFormat="1" ht="11.25">
      <c r="A36" s="43" t="s">
        <v>45</v>
      </c>
      <c r="B36" s="44">
        <v>2220</v>
      </c>
      <c r="C36" s="44">
        <v>110</v>
      </c>
      <c r="D36" s="211">
        <v>0</v>
      </c>
      <c r="E36" s="211">
        <v>0</v>
      </c>
      <c r="F36" s="211">
        <v>0</v>
      </c>
      <c r="G36" s="211">
        <v>0</v>
      </c>
      <c r="H36" s="211">
        <v>0</v>
      </c>
      <c r="I36" s="212">
        <f t="shared" si="5"/>
        <v>0</v>
      </c>
      <c r="J36" s="211">
        <v>0</v>
      </c>
      <c r="K36" s="211">
        <v>0</v>
      </c>
      <c r="L36" s="211">
        <v>0</v>
      </c>
      <c r="M36" s="209">
        <f t="shared" si="6"/>
        <v>0</v>
      </c>
      <c r="N36" s="199"/>
    </row>
    <row r="37" spans="1:14" s="8" customFormat="1" ht="11.25">
      <c r="A37" s="43" t="s">
        <v>46</v>
      </c>
      <c r="B37" s="44">
        <v>2230</v>
      </c>
      <c r="C37" s="44">
        <v>120</v>
      </c>
      <c r="D37" s="211">
        <v>0</v>
      </c>
      <c r="E37" s="211">
        <v>0</v>
      </c>
      <c r="F37" s="211">
        <v>0</v>
      </c>
      <c r="G37" s="211">
        <v>0</v>
      </c>
      <c r="H37" s="211">
        <v>0</v>
      </c>
      <c r="I37" s="212">
        <f t="shared" si="5"/>
        <v>0</v>
      </c>
      <c r="J37" s="211">
        <v>0</v>
      </c>
      <c r="K37" s="211">
        <v>0</v>
      </c>
      <c r="L37" s="211">
        <v>0</v>
      </c>
      <c r="M37" s="209">
        <f t="shared" si="6"/>
        <v>0</v>
      </c>
      <c r="N37" s="199"/>
    </row>
    <row r="38" spans="1:14" s="8" customFormat="1" ht="11.25">
      <c r="A38" s="43" t="s">
        <v>47</v>
      </c>
      <c r="B38" s="44">
        <v>2240</v>
      </c>
      <c r="C38" s="44">
        <v>130</v>
      </c>
      <c r="D38" s="211">
        <v>0</v>
      </c>
      <c r="E38" s="211">
        <v>0</v>
      </c>
      <c r="F38" s="211">
        <v>0</v>
      </c>
      <c r="G38" s="211">
        <v>0</v>
      </c>
      <c r="H38" s="211">
        <v>0</v>
      </c>
      <c r="I38" s="212">
        <f t="shared" si="5"/>
        <v>0</v>
      </c>
      <c r="J38" s="211">
        <v>0</v>
      </c>
      <c r="K38" s="211">
        <v>0</v>
      </c>
      <c r="L38" s="211">
        <v>0</v>
      </c>
      <c r="M38" s="209">
        <f t="shared" si="6"/>
        <v>0</v>
      </c>
      <c r="N38" s="199"/>
    </row>
    <row r="39" spans="1:14" s="8" customFormat="1" ht="12" customHeight="1">
      <c r="A39" s="43" t="s">
        <v>48</v>
      </c>
      <c r="B39" s="44">
        <v>2250</v>
      </c>
      <c r="C39" s="44">
        <v>140</v>
      </c>
      <c r="D39" s="211">
        <v>4222</v>
      </c>
      <c r="E39" s="211">
        <v>8908</v>
      </c>
      <c r="F39" s="211">
        <v>0</v>
      </c>
      <c r="G39" s="211">
        <v>0</v>
      </c>
      <c r="H39" s="211">
        <v>0</v>
      </c>
      <c r="I39" s="212">
        <f t="shared" si="5"/>
        <v>0</v>
      </c>
      <c r="J39" s="211">
        <v>0</v>
      </c>
      <c r="K39" s="211">
        <v>0</v>
      </c>
      <c r="L39" s="211">
        <v>0</v>
      </c>
      <c r="M39" s="209">
        <f t="shared" si="6"/>
        <v>0</v>
      </c>
      <c r="N39" s="208"/>
    </row>
    <row r="40" spans="1:14" s="8" customFormat="1" ht="11.25">
      <c r="A40" s="54" t="s">
        <v>49</v>
      </c>
      <c r="B40" s="44">
        <v>2260</v>
      </c>
      <c r="C40" s="44">
        <v>150</v>
      </c>
      <c r="D40" s="211">
        <v>0</v>
      </c>
      <c r="E40" s="211">
        <v>0</v>
      </c>
      <c r="F40" s="211">
        <v>0</v>
      </c>
      <c r="G40" s="211">
        <v>0</v>
      </c>
      <c r="H40" s="211">
        <v>0</v>
      </c>
      <c r="I40" s="212">
        <f t="shared" si="5"/>
        <v>0</v>
      </c>
      <c r="J40" s="211">
        <v>0</v>
      </c>
      <c r="K40" s="211">
        <v>0</v>
      </c>
      <c r="L40" s="211">
        <v>0</v>
      </c>
      <c r="M40" s="209">
        <f t="shared" si="6"/>
        <v>0</v>
      </c>
    </row>
    <row r="41" spans="1:14" s="8" customFormat="1" ht="11.25">
      <c r="A41" s="54" t="s">
        <v>163</v>
      </c>
      <c r="B41" s="44">
        <v>2270</v>
      </c>
      <c r="C41" s="44">
        <v>160</v>
      </c>
      <c r="D41" s="209">
        <f>SUM(D42:D47)</f>
        <v>0</v>
      </c>
      <c r="E41" s="209">
        <f t="shared" ref="E41:M41" si="7">SUM(E42:E47)</f>
        <v>0</v>
      </c>
      <c r="F41" s="209">
        <f t="shared" si="7"/>
        <v>0</v>
      </c>
      <c r="G41" s="209">
        <f t="shared" si="7"/>
        <v>0</v>
      </c>
      <c r="H41" s="209">
        <f t="shared" si="7"/>
        <v>0</v>
      </c>
      <c r="I41" s="209">
        <f t="shared" si="7"/>
        <v>0</v>
      </c>
      <c r="J41" s="209">
        <f t="shared" si="7"/>
        <v>0</v>
      </c>
      <c r="K41" s="209">
        <f t="shared" si="7"/>
        <v>0</v>
      </c>
      <c r="L41" s="209">
        <f t="shared" si="7"/>
        <v>0</v>
      </c>
      <c r="M41" s="209">
        <f t="shared" si="7"/>
        <v>0</v>
      </c>
    </row>
    <row r="42" spans="1:14" s="8" customFormat="1" ht="11.25">
      <c r="A42" s="49" t="s">
        <v>51</v>
      </c>
      <c r="B42" s="41">
        <v>2271</v>
      </c>
      <c r="C42" s="41">
        <v>170</v>
      </c>
      <c r="D42" s="203">
        <v>0</v>
      </c>
      <c r="E42" s="203">
        <v>0</v>
      </c>
      <c r="F42" s="203">
        <v>0</v>
      </c>
      <c r="G42" s="203">
        <v>0</v>
      </c>
      <c r="H42" s="203">
        <v>0</v>
      </c>
      <c r="I42" s="210">
        <f t="shared" ref="I42:I47" si="8">SUM(J42:K42)</f>
        <v>0</v>
      </c>
      <c r="J42" s="203">
        <v>0</v>
      </c>
      <c r="K42" s="203">
        <v>0</v>
      </c>
      <c r="L42" s="203">
        <v>0</v>
      </c>
      <c r="M42" s="210">
        <f t="shared" ref="M42:M47" si="9">I42</f>
        <v>0</v>
      </c>
    </row>
    <row r="43" spans="1:14" s="8" customFormat="1" ht="11.25">
      <c r="A43" s="49" t="s">
        <v>52</v>
      </c>
      <c r="B43" s="41">
        <v>2272</v>
      </c>
      <c r="C43" s="41">
        <v>180</v>
      </c>
      <c r="D43" s="203">
        <v>0</v>
      </c>
      <c r="E43" s="203">
        <v>0</v>
      </c>
      <c r="F43" s="203">
        <v>0</v>
      </c>
      <c r="G43" s="203">
        <v>0</v>
      </c>
      <c r="H43" s="203">
        <v>0</v>
      </c>
      <c r="I43" s="210">
        <f t="shared" si="8"/>
        <v>0</v>
      </c>
      <c r="J43" s="203">
        <v>0</v>
      </c>
      <c r="K43" s="203">
        <v>0</v>
      </c>
      <c r="L43" s="203">
        <v>0</v>
      </c>
      <c r="M43" s="210">
        <f t="shared" si="9"/>
        <v>0</v>
      </c>
    </row>
    <row r="44" spans="1:14" s="8" customFormat="1" ht="11.25">
      <c r="A44" s="49" t="s">
        <v>53</v>
      </c>
      <c r="B44" s="41">
        <v>2273</v>
      </c>
      <c r="C44" s="41">
        <v>190</v>
      </c>
      <c r="D44" s="203">
        <v>0</v>
      </c>
      <c r="E44" s="203">
        <v>0</v>
      </c>
      <c r="F44" s="203">
        <v>0</v>
      </c>
      <c r="G44" s="203">
        <v>0</v>
      </c>
      <c r="H44" s="203">
        <v>0</v>
      </c>
      <c r="I44" s="210">
        <f t="shared" si="8"/>
        <v>0</v>
      </c>
      <c r="J44" s="203">
        <v>0</v>
      </c>
      <c r="K44" s="203">
        <v>0</v>
      </c>
      <c r="L44" s="203">
        <v>0</v>
      </c>
      <c r="M44" s="210">
        <f t="shared" si="9"/>
        <v>0</v>
      </c>
    </row>
    <row r="45" spans="1:14" s="8" customFormat="1" ht="11.25">
      <c r="A45" s="49" t="s">
        <v>54</v>
      </c>
      <c r="B45" s="41">
        <v>2274</v>
      </c>
      <c r="C45" s="41">
        <v>200</v>
      </c>
      <c r="D45" s="203">
        <v>0</v>
      </c>
      <c r="E45" s="203">
        <v>0</v>
      </c>
      <c r="F45" s="203">
        <v>0</v>
      </c>
      <c r="G45" s="203">
        <v>0</v>
      </c>
      <c r="H45" s="203">
        <v>0</v>
      </c>
      <c r="I45" s="210">
        <f t="shared" si="8"/>
        <v>0</v>
      </c>
      <c r="J45" s="203">
        <v>0</v>
      </c>
      <c r="K45" s="203">
        <v>0</v>
      </c>
      <c r="L45" s="203">
        <v>0</v>
      </c>
      <c r="M45" s="210">
        <f t="shared" si="9"/>
        <v>0</v>
      </c>
    </row>
    <row r="46" spans="1:14" s="8" customFormat="1" ht="11.25">
      <c r="A46" s="49" t="s">
        <v>55</v>
      </c>
      <c r="B46" s="41">
        <v>2275</v>
      </c>
      <c r="C46" s="41">
        <v>210</v>
      </c>
      <c r="D46" s="203">
        <v>0</v>
      </c>
      <c r="E46" s="203">
        <v>0</v>
      </c>
      <c r="F46" s="203">
        <v>0</v>
      </c>
      <c r="G46" s="203">
        <v>0</v>
      </c>
      <c r="H46" s="203">
        <v>0</v>
      </c>
      <c r="I46" s="210">
        <f t="shared" si="8"/>
        <v>0</v>
      </c>
      <c r="J46" s="203">
        <v>0</v>
      </c>
      <c r="K46" s="203">
        <v>0</v>
      </c>
      <c r="L46" s="203">
        <v>0</v>
      </c>
      <c r="M46" s="210">
        <f t="shared" si="9"/>
        <v>0</v>
      </c>
    </row>
    <row r="47" spans="1:14" s="8" customFormat="1" ht="11.25">
      <c r="A47" s="49" t="s">
        <v>56</v>
      </c>
      <c r="B47" s="41">
        <v>2276</v>
      </c>
      <c r="C47" s="41">
        <v>220</v>
      </c>
      <c r="D47" s="203">
        <v>0</v>
      </c>
      <c r="E47" s="203">
        <v>0</v>
      </c>
      <c r="F47" s="203">
        <v>0</v>
      </c>
      <c r="G47" s="203">
        <v>0</v>
      </c>
      <c r="H47" s="203">
        <v>0</v>
      </c>
      <c r="I47" s="210">
        <f t="shared" si="8"/>
        <v>0</v>
      </c>
      <c r="J47" s="203">
        <v>0</v>
      </c>
      <c r="K47" s="203">
        <v>0</v>
      </c>
      <c r="L47" s="203">
        <v>0</v>
      </c>
      <c r="M47" s="210">
        <f t="shared" si="9"/>
        <v>0</v>
      </c>
    </row>
    <row r="48" spans="1:14" s="8" customFormat="1" ht="13.5" customHeight="1">
      <c r="A48" s="54" t="s">
        <v>57</v>
      </c>
      <c r="B48" s="44">
        <v>2280</v>
      </c>
      <c r="C48" s="44">
        <v>230</v>
      </c>
      <c r="D48" s="209">
        <f>SUM(D49:D50)</f>
        <v>0</v>
      </c>
      <c r="E48" s="209">
        <f t="shared" ref="E48:M48" si="10">SUM(E49:E50)</f>
        <v>0</v>
      </c>
      <c r="F48" s="209">
        <f t="shared" si="10"/>
        <v>0</v>
      </c>
      <c r="G48" s="209">
        <f t="shared" si="10"/>
        <v>0</v>
      </c>
      <c r="H48" s="209">
        <f t="shared" si="10"/>
        <v>0</v>
      </c>
      <c r="I48" s="209">
        <f t="shared" si="10"/>
        <v>0</v>
      </c>
      <c r="J48" s="209">
        <f t="shared" si="10"/>
        <v>0</v>
      </c>
      <c r="K48" s="209">
        <f t="shared" si="10"/>
        <v>0</v>
      </c>
      <c r="L48" s="209">
        <f t="shared" si="10"/>
        <v>0</v>
      </c>
      <c r="M48" s="209">
        <f t="shared" si="10"/>
        <v>0</v>
      </c>
    </row>
    <row r="49" spans="1:14" s="8" customFormat="1" ht="13.5" customHeight="1">
      <c r="A49" s="142" t="s">
        <v>58</v>
      </c>
      <c r="B49" s="41">
        <v>2281</v>
      </c>
      <c r="C49" s="41">
        <v>240</v>
      </c>
      <c r="D49" s="203">
        <v>0</v>
      </c>
      <c r="E49" s="203">
        <v>0</v>
      </c>
      <c r="F49" s="203">
        <v>0</v>
      </c>
      <c r="G49" s="203">
        <v>0</v>
      </c>
      <c r="H49" s="203">
        <v>0</v>
      </c>
      <c r="I49" s="210">
        <f>SUM(J49:K49)</f>
        <v>0</v>
      </c>
      <c r="J49" s="203">
        <v>0</v>
      </c>
      <c r="K49" s="203">
        <v>0</v>
      </c>
      <c r="L49" s="203">
        <v>0</v>
      </c>
      <c r="M49" s="203">
        <f>I49</f>
        <v>0</v>
      </c>
    </row>
    <row r="50" spans="1:14" s="8" customFormat="1" ht="13.5" customHeight="1">
      <c r="A50" s="142" t="s">
        <v>59</v>
      </c>
      <c r="B50" s="41">
        <v>2282</v>
      </c>
      <c r="C50" s="41">
        <v>250</v>
      </c>
      <c r="D50" s="203">
        <v>0</v>
      </c>
      <c r="E50" s="203">
        <v>0</v>
      </c>
      <c r="F50" s="203">
        <v>0</v>
      </c>
      <c r="G50" s="203">
        <v>0</v>
      </c>
      <c r="H50" s="203">
        <v>0</v>
      </c>
      <c r="I50" s="210">
        <f>SUM(J50:K50)</f>
        <v>0</v>
      </c>
      <c r="J50" s="203">
        <v>0</v>
      </c>
      <c r="K50" s="203">
        <v>0</v>
      </c>
      <c r="L50" s="203">
        <v>0</v>
      </c>
      <c r="M50" s="203">
        <f>I50</f>
        <v>0</v>
      </c>
    </row>
    <row r="51" spans="1:14" s="8" customFormat="1" ht="11.25">
      <c r="A51" s="42" t="s">
        <v>164</v>
      </c>
      <c r="B51" s="38">
        <v>2400</v>
      </c>
      <c r="C51" s="38">
        <v>260</v>
      </c>
      <c r="D51" s="207">
        <f>SUM(D52:D53)</f>
        <v>0</v>
      </c>
      <c r="E51" s="207">
        <f t="shared" ref="E51:M51" si="11">SUM(E52:E53)</f>
        <v>0</v>
      </c>
      <c r="F51" s="207">
        <f t="shared" si="11"/>
        <v>0</v>
      </c>
      <c r="G51" s="207">
        <f t="shared" si="11"/>
        <v>0</v>
      </c>
      <c r="H51" s="207">
        <f t="shared" si="11"/>
        <v>0</v>
      </c>
      <c r="I51" s="207">
        <f t="shared" si="11"/>
        <v>0</v>
      </c>
      <c r="J51" s="207">
        <f t="shared" si="11"/>
        <v>0</v>
      </c>
      <c r="K51" s="207">
        <f t="shared" si="11"/>
        <v>0</v>
      </c>
      <c r="L51" s="207">
        <f t="shared" si="11"/>
        <v>0</v>
      </c>
      <c r="M51" s="207">
        <f t="shared" si="11"/>
        <v>0</v>
      </c>
    </row>
    <row r="52" spans="1:14" s="8" customFormat="1" ht="11.25">
      <c r="A52" s="43" t="s">
        <v>61</v>
      </c>
      <c r="B52" s="44">
        <v>2410</v>
      </c>
      <c r="C52" s="44">
        <v>270</v>
      </c>
      <c r="D52" s="211">
        <v>0</v>
      </c>
      <c r="E52" s="211">
        <v>0</v>
      </c>
      <c r="F52" s="211">
        <v>0</v>
      </c>
      <c r="G52" s="211">
        <v>0</v>
      </c>
      <c r="H52" s="211">
        <v>0</v>
      </c>
      <c r="I52" s="212">
        <f>SUM(J52:K52)</f>
        <v>0</v>
      </c>
      <c r="J52" s="211">
        <v>0</v>
      </c>
      <c r="K52" s="211">
        <v>0</v>
      </c>
      <c r="L52" s="211">
        <v>0</v>
      </c>
      <c r="M52" s="209">
        <f>I52</f>
        <v>0</v>
      </c>
    </row>
    <row r="53" spans="1:14" s="8" customFormat="1" ht="11.25">
      <c r="A53" s="43" t="s">
        <v>62</v>
      </c>
      <c r="B53" s="44">
        <v>2420</v>
      </c>
      <c r="C53" s="44">
        <v>280</v>
      </c>
      <c r="D53" s="213">
        <v>0</v>
      </c>
      <c r="E53" s="213">
        <v>0</v>
      </c>
      <c r="F53" s="213">
        <v>0</v>
      </c>
      <c r="G53" s="213">
        <v>0</v>
      </c>
      <c r="H53" s="213">
        <v>0</v>
      </c>
      <c r="I53" s="212">
        <f>SUM(J53:K53)</f>
        <v>0</v>
      </c>
      <c r="J53" s="213">
        <v>0</v>
      </c>
      <c r="K53" s="213">
        <v>0</v>
      </c>
      <c r="L53" s="213">
        <v>0</v>
      </c>
      <c r="M53" s="209">
        <f>I53</f>
        <v>0</v>
      </c>
    </row>
    <row r="54" spans="1:14" s="8" customFormat="1" ht="11.25">
      <c r="A54" s="42" t="s">
        <v>63</v>
      </c>
      <c r="B54" s="38">
        <v>2600</v>
      </c>
      <c r="C54" s="38">
        <v>290</v>
      </c>
      <c r="D54" s="207">
        <f>SUM(D55:D57)</f>
        <v>0</v>
      </c>
      <c r="E54" s="207">
        <f t="shared" ref="E54:M54" si="12">SUM(E55:E57)</f>
        <v>0</v>
      </c>
      <c r="F54" s="207">
        <f t="shared" si="12"/>
        <v>0</v>
      </c>
      <c r="G54" s="207">
        <f t="shared" si="12"/>
        <v>0</v>
      </c>
      <c r="H54" s="207">
        <f t="shared" si="12"/>
        <v>0</v>
      </c>
      <c r="I54" s="207">
        <f t="shared" si="12"/>
        <v>0</v>
      </c>
      <c r="J54" s="207">
        <f t="shared" si="12"/>
        <v>0</v>
      </c>
      <c r="K54" s="207">
        <f t="shared" si="12"/>
        <v>0</v>
      </c>
      <c r="L54" s="207">
        <f t="shared" si="12"/>
        <v>0</v>
      </c>
      <c r="M54" s="207">
        <f t="shared" si="12"/>
        <v>0</v>
      </c>
    </row>
    <row r="55" spans="1:14" s="8" customFormat="1" ht="11.25">
      <c r="A55" s="54" t="s">
        <v>64</v>
      </c>
      <c r="B55" s="44">
        <v>2610</v>
      </c>
      <c r="C55" s="44">
        <v>300</v>
      </c>
      <c r="D55" s="211">
        <v>0</v>
      </c>
      <c r="E55" s="211">
        <v>0</v>
      </c>
      <c r="F55" s="211">
        <v>0</v>
      </c>
      <c r="G55" s="211">
        <v>0</v>
      </c>
      <c r="H55" s="211">
        <v>0</v>
      </c>
      <c r="I55" s="212">
        <f>SUM(J55:K55)</f>
        <v>0</v>
      </c>
      <c r="J55" s="211">
        <v>0</v>
      </c>
      <c r="K55" s="211">
        <v>0</v>
      </c>
      <c r="L55" s="211">
        <v>0</v>
      </c>
      <c r="M55" s="209">
        <f>I55</f>
        <v>0</v>
      </c>
    </row>
    <row r="56" spans="1:14" s="8" customFormat="1" ht="11.25">
      <c r="A56" s="54" t="s">
        <v>65</v>
      </c>
      <c r="B56" s="44">
        <v>2620</v>
      </c>
      <c r="C56" s="44">
        <v>310</v>
      </c>
      <c r="D56" s="211">
        <v>0</v>
      </c>
      <c r="E56" s="211">
        <v>0</v>
      </c>
      <c r="F56" s="211">
        <v>0</v>
      </c>
      <c r="G56" s="211">
        <v>0</v>
      </c>
      <c r="H56" s="211">
        <v>0</v>
      </c>
      <c r="I56" s="212">
        <f>SUM(J56:K56)</f>
        <v>0</v>
      </c>
      <c r="J56" s="211">
        <v>0</v>
      </c>
      <c r="K56" s="211">
        <v>0</v>
      </c>
      <c r="L56" s="211">
        <v>0</v>
      </c>
      <c r="M56" s="209">
        <f>I56</f>
        <v>0</v>
      </c>
    </row>
    <row r="57" spans="1:14" s="8" customFormat="1" ht="11.25">
      <c r="A57" s="43" t="s">
        <v>66</v>
      </c>
      <c r="B57" s="44">
        <v>2630</v>
      </c>
      <c r="C57" s="44">
        <v>320</v>
      </c>
      <c r="D57" s="211">
        <v>0</v>
      </c>
      <c r="E57" s="211">
        <v>0</v>
      </c>
      <c r="F57" s="211">
        <v>0</v>
      </c>
      <c r="G57" s="211">
        <v>0</v>
      </c>
      <c r="H57" s="211">
        <v>0</v>
      </c>
      <c r="I57" s="212">
        <f>SUM(J57:K57)</f>
        <v>0</v>
      </c>
      <c r="J57" s="211">
        <v>0</v>
      </c>
      <c r="K57" s="211">
        <v>0</v>
      </c>
      <c r="L57" s="211">
        <v>0</v>
      </c>
      <c r="M57" s="209">
        <f>I57</f>
        <v>0</v>
      </c>
    </row>
    <row r="58" spans="1:14" s="8" customFormat="1" ht="11.25">
      <c r="A58" s="55" t="s">
        <v>67</v>
      </c>
      <c r="B58" s="38">
        <v>2700</v>
      </c>
      <c r="C58" s="38">
        <v>330</v>
      </c>
      <c r="D58" s="207">
        <f>SUM(D59:D61)</f>
        <v>0</v>
      </c>
      <c r="E58" s="207">
        <f t="shared" ref="E58:M58" si="13">SUM(E59:E61)</f>
        <v>0</v>
      </c>
      <c r="F58" s="207">
        <f t="shared" si="13"/>
        <v>0</v>
      </c>
      <c r="G58" s="207">
        <f t="shared" si="13"/>
        <v>0</v>
      </c>
      <c r="H58" s="207">
        <f t="shared" si="13"/>
        <v>0</v>
      </c>
      <c r="I58" s="207">
        <f t="shared" si="13"/>
        <v>0</v>
      </c>
      <c r="J58" s="207">
        <f t="shared" si="13"/>
        <v>0</v>
      </c>
      <c r="K58" s="207">
        <f t="shared" si="13"/>
        <v>0</v>
      </c>
      <c r="L58" s="207">
        <f t="shared" si="13"/>
        <v>0</v>
      </c>
      <c r="M58" s="207">
        <f t="shared" si="13"/>
        <v>0</v>
      </c>
    </row>
    <row r="59" spans="1:14" s="8" customFormat="1" ht="11.25">
      <c r="A59" s="54" t="s">
        <v>68</v>
      </c>
      <c r="B59" s="44">
        <v>2710</v>
      </c>
      <c r="C59" s="44">
        <v>340</v>
      </c>
      <c r="D59" s="211">
        <v>0</v>
      </c>
      <c r="E59" s="211">
        <v>0</v>
      </c>
      <c r="F59" s="211">
        <v>0</v>
      </c>
      <c r="G59" s="211">
        <v>0</v>
      </c>
      <c r="H59" s="211">
        <v>0</v>
      </c>
      <c r="I59" s="212">
        <f>SUM(J59:K59)</f>
        <v>0</v>
      </c>
      <c r="J59" s="211">
        <v>0</v>
      </c>
      <c r="K59" s="211">
        <v>0</v>
      </c>
      <c r="L59" s="211">
        <v>0</v>
      </c>
      <c r="M59" s="209">
        <f>I59</f>
        <v>0</v>
      </c>
      <c r="N59" s="214"/>
    </row>
    <row r="60" spans="1:14" s="8" customFormat="1" ht="11.25">
      <c r="A60" s="54" t="s">
        <v>69</v>
      </c>
      <c r="B60" s="44">
        <v>2720</v>
      </c>
      <c r="C60" s="44">
        <v>350</v>
      </c>
      <c r="D60" s="211">
        <v>0</v>
      </c>
      <c r="E60" s="211">
        <v>0</v>
      </c>
      <c r="F60" s="211">
        <v>0</v>
      </c>
      <c r="G60" s="211">
        <v>0</v>
      </c>
      <c r="H60" s="211">
        <v>0</v>
      </c>
      <c r="I60" s="212">
        <f>SUM(J60:K60)</f>
        <v>0</v>
      </c>
      <c r="J60" s="211">
        <v>0</v>
      </c>
      <c r="K60" s="211">
        <v>0</v>
      </c>
      <c r="L60" s="211">
        <v>0</v>
      </c>
      <c r="M60" s="209">
        <f>I60</f>
        <v>0</v>
      </c>
    </row>
    <row r="61" spans="1:14" s="8" customFormat="1" ht="11.25">
      <c r="A61" s="54" t="s">
        <v>70</v>
      </c>
      <c r="B61" s="44">
        <v>2730</v>
      </c>
      <c r="C61" s="44">
        <v>360</v>
      </c>
      <c r="D61" s="211">
        <v>0</v>
      </c>
      <c r="E61" s="211">
        <v>0</v>
      </c>
      <c r="F61" s="211">
        <v>0</v>
      </c>
      <c r="G61" s="211">
        <v>0</v>
      </c>
      <c r="H61" s="211">
        <v>0</v>
      </c>
      <c r="I61" s="212">
        <f>SUM(J61:K61)</f>
        <v>0</v>
      </c>
      <c r="J61" s="211">
        <v>0</v>
      </c>
      <c r="K61" s="211">
        <v>0</v>
      </c>
      <c r="L61" s="211">
        <v>0</v>
      </c>
      <c r="M61" s="209">
        <f>I61</f>
        <v>0</v>
      </c>
      <c r="N61" s="125"/>
    </row>
    <row r="62" spans="1:14" s="8" customFormat="1" ht="11.25">
      <c r="A62" s="55" t="s">
        <v>71</v>
      </c>
      <c r="B62" s="38">
        <v>2800</v>
      </c>
      <c r="C62" s="38">
        <v>370</v>
      </c>
      <c r="D62" s="211">
        <v>0</v>
      </c>
      <c r="E62" s="211">
        <v>0</v>
      </c>
      <c r="F62" s="211">
        <v>0</v>
      </c>
      <c r="G62" s="211">
        <v>0</v>
      </c>
      <c r="H62" s="211">
        <v>0</v>
      </c>
      <c r="I62" s="207">
        <f>SUM(J62:K62)</f>
        <v>0</v>
      </c>
      <c r="J62" s="202">
        <v>0</v>
      </c>
      <c r="K62" s="202">
        <v>0</v>
      </c>
      <c r="L62" s="202">
        <v>0</v>
      </c>
      <c r="M62" s="207">
        <f>I62</f>
        <v>0</v>
      </c>
    </row>
    <row r="63" spans="1:14" s="8" customFormat="1" ht="12">
      <c r="A63" s="89" t="s">
        <v>165</v>
      </c>
      <c r="B63" s="89">
        <v>3000</v>
      </c>
      <c r="C63" s="89">
        <v>380</v>
      </c>
      <c r="D63" s="209">
        <f>D64+D78</f>
        <v>0</v>
      </c>
      <c r="E63" s="209">
        <f t="shared" ref="E63:M63" si="14">E64+E78</f>
        <v>0</v>
      </c>
      <c r="F63" s="209">
        <f t="shared" si="14"/>
        <v>0</v>
      </c>
      <c r="G63" s="209">
        <f t="shared" si="14"/>
        <v>0</v>
      </c>
      <c r="H63" s="209">
        <f t="shared" si="14"/>
        <v>0</v>
      </c>
      <c r="I63" s="209">
        <f t="shared" si="14"/>
        <v>0</v>
      </c>
      <c r="J63" s="209">
        <f t="shared" si="14"/>
        <v>0</v>
      </c>
      <c r="K63" s="209">
        <f t="shared" si="14"/>
        <v>0</v>
      </c>
      <c r="L63" s="209">
        <f t="shared" si="14"/>
        <v>0</v>
      </c>
      <c r="M63" s="209">
        <f t="shared" si="14"/>
        <v>0</v>
      </c>
    </row>
    <row r="64" spans="1:14" s="8" customFormat="1" ht="11.25" customHeight="1">
      <c r="A64" s="42" t="s">
        <v>166</v>
      </c>
      <c r="B64" s="38">
        <v>3100</v>
      </c>
      <c r="C64" s="38">
        <v>390</v>
      </c>
      <c r="D64" s="209">
        <f>D65+D66+D69+D72+D76+D77</f>
        <v>0</v>
      </c>
      <c r="E64" s="209">
        <f t="shared" ref="E64:M64" si="15">E65+E66+E69+E72+E76+E77</f>
        <v>0</v>
      </c>
      <c r="F64" s="209">
        <f t="shared" si="15"/>
        <v>0</v>
      </c>
      <c r="G64" s="209">
        <f t="shared" si="15"/>
        <v>0</v>
      </c>
      <c r="H64" s="209">
        <f t="shared" si="15"/>
        <v>0</v>
      </c>
      <c r="I64" s="209">
        <f t="shared" si="15"/>
        <v>0</v>
      </c>
      <c r="J64" s="209">
        <f t="shared" si="15"/>
        <v>0</v>
      </c>
      <c r="K64" s="209">
        <f t="shared" si="15"/>
        <v>0</v>
      </c>
      <c r="L64" s="209">
        <f t="shared" si="15"/>
        <v>0</v>
      </c>
      <c r="M64" s="209">
        <f t="shared" si="15"/>
        <v>0</v>
      </c>
    </row>
    <row r="65" spans="1:13" s="8" customFormat="1" ht="11.25">
      <c r="A65" s="54" t="s">
        <v>74</v>
      </c>
      <c r="B65" s="44">
        <v>3110</v>
      </c>
      <c r="C65" s="44">
        <v>400</v>
      </c>
      <c r="D65" s="211">
        <v>0</v>
      </c>
      <c r="E65" s="211">
        <v>0</v>
      </c>
      <c r="F65" s="211">
        <v>0</v>
      </c>
      <c r="G65" s="211">
        <v>0</v>
      </c>
      <c r="H65" s="211">
        <v>0</v>
      </c>
      <c r="I65" s="207">
        <f>SUM(J65:K65)</f>
        <v>0</v>
      </c>
      <c r="J65" s="211">
        <v>0</v>
      </c>
      <c r="K65" s="211">
        <v>0</v>
      </c>
      <c r="L65" s="211">
        <v>0</v>
      </c>
      <c r="M65" s="207">
        <f>I65</f>
        <v>0</v>
      </c>
    </row>
    <row r="66" spans="1:13" s="8" customFormat="1" ht="11.25">
      <c r="A66" s="43" t="s">
        <v>75</v>
      </c>
      <c r="B66" s="44">
        <v>3120</v>
      </c>
      <c r="C66" s="44">
        <v>410</v>
      </c>
      <c r="D66" s="209">
        <f>SUM(D67:D68)</f>
        <v>0</v>
      </c>
      <c r="E66" s="209">
        <f t="shared" ref="E66:M66" si="16">SUM(E67:E68)</f>
        <v>0</v>
      </c>
      <c r="F66" s="209">
        <f t="shared" si="16"/>
        <v>0</v>
      </c>
      <c r="G66" s="209">
        <f t="shared" si="16"/>
        <v>0</v>
      </c>
      <c r="H66" s="209">
        <f t="shared" si="16"/>
        <v>0</v>
      </c>
      <c r="I66" s="209">
        <f t="shared" si="16"/>
        <v>0</v>
      </c>
      <c r="J66" s="209">
        <f t="shared" si="16"/>
        <v>0</v>
      </c>
      <c r="K66" s="209">
        <f t="shared" si="16"/>
        <v>0</v>
      </c>
      <c r="L66" s="209">
        <f t="shared" si="16"/>
        <v>0</v>
      </c>
      <c r="M66" s="209">
        <f t="shared" si="16"/>
        <v>0</v>
      </c>
    </row>
    <row r="67" spans="1:13" s="8" customFormat="1" ht="11.25">
      <c r="A67" s="49" t="s">
        <v>167</v>
      </c>
      <c r="B67" s="41">
        <v>3121</v>
      </c>
      <c r="C67" s="41">
        <v>420</v>
      </c>
      <c r="D67" s="211">
        <v>0</v>
      </c>
      <c r="E67" s="211">
        <v>0</v>
      </c>
      <c r="F67" s="211">
        <v>0</v>
      </c>
      <c r="G67" s="211">
        <v>0</v>
      </c>
      <c r="H67" s="211">
        <v>0</v>
      </c>
      <c r="I67" s="207">
        <f>SUM(J67:K67)</f>
        <v>0</v>
      </c>
      <c r="J67" s="211">
        <v>0</v>
      </c>
      <c r="K67" s="211">
        <v>0</v>
      </c>
      <c r="L67" s="211">
        <v>0</v>
      </c>
      <c r="M67" s="207">
        <f>I67</f>
        <v>0</v>
      </c>
    </row>
    <row r="68" spans="1:13" s="8" customFormat="1" ht="11.25">
      <c r="A68" s="49" t="s">
        <v>168</v>
      </c>
      <c r="B68" s="41">
        <v>3122</v>
      </c>
      <c r="C68" s="41">
        <v>430</v>
      </c>
      <c r="D68" s="211">
        <v>0</v>
      </c>
      <c r="E68" s="211">
        <v>0</v>
      </c>
      <c r="F68" s="211">
        <v>0</v>
      </c>
      <c r="G68" s="211">
        <v>0</v>
      </c>
      <c r="H68" s="211">
        <v>0</v>
      </c>
      <c r="I68" s="207">
        <f>SUM(J68:K68)</f>
        <v>0</v>
      </c>
      <c r="J68" s="211">
        <v>0</v>
      </c>
      <c r="K68" s="211">
        <v>0</v>
      </c>
      <c r="L68" s="211">
        <v>0</v>
      </c>
      <c r="M68" s="207">
        <f>I68</f>
        <v>0</v>
      </c>
    </row>
    <row r="69" spans="1:13" s="8" customFormat="1" ht="11.25">
      <c r="A69" s="43" t="s">
        <v>78</v>
      </c>
      <c r="B69" s="44">
        <v>3130</v>
      </c>
      <c r="C69" s="44">
        <v>440</v>
      </c>
      <c r="D69" s="209">
        <f>SUM(D70:D71)</f>
        <v>0</v>
      </c>
      <c r="E69" s="209">
        <f t="shared" ref="E69:M69" si="17">SUM(E70:E71)</f>
        <v>0</v>
      </c>
      <c r="F69" s="209">
        <f t="shared" si="17"/>
        <v>0</v>
      </c>
      <c r="G69" s="209">
        <f t="shared" si="17"/>
        <v>0</v>
      </c>
      <c r="H69" s="209">
        <f t="shared" si="17"/>
        <v>0</v>
      </c>
      <c r="I69" s="209">
        <f t="shared" si="17"/>
        <v>0</v>
      </c>
      <c r="J69" s="209">
        <f t="shared" si="17"/>
        <v>0</v>
      </c>
      <c r="K69" s="209">
        <f t="shared" si="17"/>
        <v>0</v>
      </c>
      <c r="L69" s="209">
        <f t="shared" si="17"/>
        <v>0</v>
      </c>
      <c r="M69" s="209">
        <f t="shared" si="17"/>
        <v>0</v>
      </c>
    </row>
    <row r="70" spans="1:13" s="8" customFormat="1" ht="11.25">
      <c r="A70" s="49" t="s">
        <v>79</v>
      </c>
      <c r="B70" s="41">
        <v>3131</v>
      </c>
      <c r="C70" s="41">
        <v>450</v>
      </c>
      <c r="D70" s="211">
        <v>0</v>
      </c>
      <c r="E70" s="211">
        <v>0</v>
      </c>
      <c r="F70" s="211">
        <v>0</v>
      </c>
      <c r="G70" s="211">
        <v>0</v>
      </c>
      <c r="H70" s="211">
        <v>0</v>
      </c>
      <c r="I70" s="207">
        <f>SUM(J70:K70)</f>
        <v>0</v>
      </c>
      <c r="J70" s="211">
        <v>0</v>
      </c>
      <c r="K70" s="211">
        <v>0</v>
      </c>
      <c r="L70" s="211">
        <v>0</v>
      </c>
      <c r="M70" s="207">
        <f>I70</f>
        <v>0</v>
      </c>
    </row>
    <row r="71" spans="1:13" s="8" customFormat="1" ht="11.25">
      <c r="A71" s="49" t="s">
        <v>80</v>
      </c>
      <c r="B71" s="41">
        <v>3132</v>
      </c>
      <c r="C71" s="41">
        <v>460</v>
      </c>
      <c r="D71" s="211">
        <v>0</v>
      </c>
      <c r="E71" s="211">
        <v>0</v>
      </c>
      <c r="F71" s="211">
        <v>0</v>
      </c>
      <c r="G71" s="211">
        <v>0</v>
      </c>
      <c r="H71" s="211">
        <v>0</v>
      </c>
      <c r="I71" s="207">
        <f>SUM(J71:K71)</f>
        <v>0</v>
      </c>
      <c r="J71" s="211">
        <v>0</v>
      </c>
      <c r="K71" s="211">
        <v>0</v>
      </c>
      <c r="L71" s="211">
        <v>0</v>
      </c>
      <c r="M71" s="207">
        <f>I71</f>
        <v>0</v>
      </c>
    </row>
    <row r="72" spans="1:13" s="8" customFormat="1" ht="11.25">
      <c r="A72" s="43" t="s">
        <v>81</v>
      </c>
      <c r="B72" s="44">
        <v>3140</v>
      </c>
      <c r="C72" s="44">
        <v>470</v>
      </c>
      <c r="D72" s="209">
        <f>SUM(D73:D75)</f>
        <v>0</v>
      </c>
      <c r="E72" s="209">
        <f t="shared" ref="E72:M72" si="18">SUM(E73:E75)</f>
        <v>0</v>
      </c>
      <c r="F72" s="209">
        <f t="shared" si="18"/>
        <v>0</v>
      </c>
      <c r="G72" s="209">
        <f t="shared" si="18"/>
        <v>0</v>
      </c>
      <c r="H72" s="209">
        <f t="shared" si="18"/>
        <v>0</v>
      </c>
      <c r="I72" s="209">
        <f t="shared" si="18"/>
        <v>0</v>
      </c>
      <c r="J72" s="209">
        <f t="shared" si="18"/>
        <v>0</v>
      </c>
      <c r="K72" s="209">
        <f t="shared" si="18"/>
        <v>0</v>
      </c>
      <c r="L72" s="209">
        <f t="shared" si="18"/>
        <v>0</v>
      </c>
      <c r="M72" s="209">
        <f t="shared" si="18"/>
        <v>0</v>
      </c>
    </row>
    <row r="73" spans="1:13" s="8" customFormat="1" ht="12">
      <c r="A73" s="215" t="s">
        <v>82</v>
      </c>
      <c r="B73" s="41">
        <v>3141</v>
      </c>
      <c r="C73" s="41">
        <v>480</v>
      </c>
      <c r="D73" s="211">
        <v>0</v>
      </c>
      <c r="E73" s="211">
        <v>0</v>
      </c>
      <c r="F73" s="211">
        <v>0</v>
      </c>
      <c r="G73" s="211">
        <v>0</v>
      </c>
      <c r="H73" s="211">
        <v>0</v>
      </c>
      <c r="I73" s="207">
        <f>SUM(J73:K73)</f>
        <v>0</v>
      </c>
      <c r="J73" s="211">
        <v>0</v>
      </c>
      <c r="K73" s="211">
        <v>0</v>
      </c>
      <c r="L73" s="211">
        <v>0</v>
      </c>
      <c r="M73" s="207">
        <f>I73</f>
        <v>0</v>
      </c>
    </row>
    <row r="74" spans="1:13" s="8" customFormat="1" ht="12">
      <c r="A74" s="215" t="s">
        <v>169</v>
      </c>
      <c r="B74" s="41">
        <v>3142</v>
      </c>
      <c r="C74" s="41">
        <v>490</v>
      </c>
      <c r="D74" s="211">
        <v>0</v>
      </c>
      <c r="E74" s="211">
        <v>0</v>
      </c>
      <c r="F74" s="211">
        <v>0</v>
      </c>
      <c r="G74" s="211">
        <v>0</v>
      </c>
      <c r="H74" s="211">
        <v>0</v>
      </c>
      <c r="I74" s="207">
        <f>SUM(J74:K74)</f>
        <v>0</v>
      </c>
      <c r="J74" s="211">
        <v>0</v>
      </c>
      <c r="K74" s="211">
        <v>0</v>
      </c>
      <c r="L74" s="211">
        <v>0</v>
      </c>
      <c r="M74" s="207">
        <f>I74</f>
        <v>0</v>
      </c>
    </row>
    <row r="75" spans="1:13" s="8" customFormat="1" ht="12">
      <c r="A75" s="215" t="s">
        <v>84</v>
      </c>
      <c r="B75" s="41">
        <v>3143</v>
      </c>
      <c r="C75" s="41">
        <v>500</v>
      </c>
      <c r="D75" s="211">
        <v>0</v>
      </c>
      <c r="E75" s="211">
        <v>0</v>
      </c>
      <c r="F75" s="211">
        <v>0</v>
      </c>
      <c r="G75" s="211">
        <v>0</v>
      </c>
      <c r="H75" s="211">
        <v>0</v>
      </c>
      <c r="I75" s="207">
        <f>SUM(J75:K75)</f>
        <v>0</v>
      </c>
      <c r="J75" s="211">
        <v>0</v>
      </c>
      <c r="K75" s="211">
        <v>0</v>
      </c>
      <c r="L75" s="211">
        <v>0</v>
      </c>
      <c r="M75" s="207">
        <f>I75</f>
        <v>0</v>
      </c>
    </row>
    <row r="76" spans="1:13" s="8" customFormat="1" ht="11.25">
      <c r="A76" s="43" t="s">
        <v>85</v>
      </c>
      <c r="B76" s="44">
        <v>3150</v>
      </c>
      <c r="C76" s="44">
        <v>510</v>
      </c>
      <c r="D76" s="211">
        <v>0</v>
      </c>
      <c r="E76" s="211">
        <v>0</v>
      </c>
      <c r="F76" s="211">
        <v>0</v>
      </c>
      <c r="G76" s="211">
        <v>0</v>
      </c>
      <c r="H76" s="211">
        <v>0</v>
      </c>
      <c r="I76" s="207">
        <f>SUM(J76:K76)</f>
        <v>0</v>
      </c>
      <c r="J76" s="211">
        <v>0</v>
      </c>
      <c r="K76" s="211">
        <v>0</v>
      </c>
      <c r="L76" s="211">
        <v>0</v>
      </c>
      <c r="M76" s="207">
        <f>I76</f>
        <v>0</v>
      </c>
    </row>
    <row r="77" spans="1:13" s="8" customFormat="1" ht="11.25">
      <c r="A77" s="43" t="s">
        <v>86</v>
      </c>
      <c r="B77" s="44">
        <v>3160</v>
      </c>
      <c r="C77" s="44">
        <v>520</v>
      </c>
      <c r="D77" s="211">
        <v>0</v>
      </c>
      <c r="E77" s="211">
        <v>0</v>
      </c>
      <c r="F77" s="211">
        <v>0</v>
      </c>
      <c r="G77" s="211">
        <v>0</v>
      </c>
      <c r="H77" s="211">
        <v>0</v>
      </c>
      <c r="I77" s="207">
        <f>SUM(J77:K77)</f>
        <v>0</v>
      </c>
      <c r="J77" s="211">
        <v>0</v>
      </c>
      <c r="K77" s="211">
        <v>0</v>
      </c>
      <c r="L77" s="211">
        <v>0</v>
      </c>
      <c r="M77" s="207">
        <f>I77</f>
        <v>0</v>
      </c>
    </row>
    <row r="78" spans="1:13" s="8" customFormat="1" ht="12" customHeight="1">
      <c r="A78" s="42" t="s">
        <v>87</v>
      </c>
      <c r="B78" s="38">
        <v>3200</v>
      </c>
      <c r="C78" s="38">
        <v>530</v>
      </c>
      <c r="D78" s="209">
        <f>SUM(D79:D82)</f>
        <v>0</v>
      </c>
      <c r="E78" s="209">
        <f t="shared" ref="E78:M78" si="19">SUM(E79:E82)</f>
        <v>0</v>
      </c>
      <c r="F78" s="209">
        <f t="shared" si="19"/>
        <v>0</v>
      </c>
      <c r="G78" s="209">
        <f t="shared" si="19"/>
        <v>0</v>
      </c>
      <c r="H78" s="209">
        <f t="shared" si="19"/>
        <v>0</v>
      </c>
      <c r="I78" s="209">
        <f t="shared" si="19"/>
        <v>0</v>
      </c>
      <c r="J78" s="209">
        <f t="shared" si="19"/>
        <v>0</v>
      </c>
      <c r="K78" s="209">
        <f t="shared" si="19"/>
        <v>0</v>
      </c>
      <c r="L78" s="209">
        <f t="shared" si="19"/>
        <v>0</v>
      </c>
      <c r="M78" s="209">
        <f t="shared" si="19"/>
        <v>0</v>
      </c>
    </row>
    <row r="79" spans="1:13" s="8" customFormat="1" ht="11.25">
      <c r="A79" s="54" t="s">
        <v>170</v>
      </c>
      <c r="B79" s="44">
        <v>3210</v>
      </c>
      <c r="C79" s="44">
        <v>540</v>
      </c>
      <c r="D79" s="211">
        <v>0</v>
      </c>
      <c r="E79" s="211">
        <v>0</v>
      </c>
      <c r="F79" s="211">
        <v>0</v>
      </c>
      <c r="G79" s="211">
        <v>0</v>
      </c>
      <c r="H79" s="211">
        <v>0</v>
      </c>
      <c r="I79" s="207">
        <f>SUM(J79:K79)</f>
        <v>0</v>
      </c>
      <c r="J79" s="211">
        <v>0</v>
      </c>
      <c r="K79" s="211">
        <v>0</v>
      </c>
      <c r="L79" s="211">
        <v>0</v>
      </c>
      <c r="M79" s="207">
        <f>I79</f>
        <v>0</v>
      </c>
    </row>
    <row r="80" spans="1:13" s="8" customFormat="1" ht="11.25">
      <c r="A80" s="54" t="s">
        <v>89</v>
      </c>
      <c r="B80" s="44">
        <v>3220</v>
      </c>
      <c r="C80" s="44">
        <v>550</v>
      </c>
      <c r="D80" s="211">
        <v>0</v>
      </c>
      <c r="E80" s="211">
        <v>0</v>
      </c>
      <c r="F80" s="211">
        <v>0</v>
      </c>
      <c r="G80" s="211">
        <v>0</v>
      </c>
      <c r="H80" s="211">
        <v>0</v>
      </c>
      <c r="I80" s="207">
        <f>SUM(J80:K80)</f>
        <v>0</v>
      </c>
      <c r="J80" s="211">
        <v>0</v>
      </c>
      <c r="K80" s="211">
        <v>0</v>
      </c>
      <c r="L80" s="211">
        <v>0</v>
      </c>
      <c r="M80" s="207">
        <f>I80</f>
        <v>0</v>
      </c>
    </row>
    <row r="81" spans="1:13" s="8" customFormat="1" ht="12.75" customHeight="1">
      <c r="A81" s="43" t="s">
        <v>90</v>
      </c>
      <c r="B81" s="44">
        <v>3230</v>
      </c>
      <c r="C81" s="44">
        <v>560</v>
      </c>
      <c r="D81" s="211">
        <v>0</v>
      </c>
      <c r="E81" s="211">
        <v>0</v>
      </c>
      <c r="F81" s="211">
        <v>0</v>
      </c>
      <c r="G81" s="211">
        <v>0</v>
      </c>
      <c r="H81" s="211">
        <v>0</v>
      </c>
      <c r="I81" s="207">
        <f>SUM(J81:K81)</f>
        <v>0</v>
      </c>
      <c r="J81" s="211">
        <v>0</v>
      </c>
      <c r="K81" s="211">
        <v>0</v>
      </c>
      <c r="L81" s="211">
        <v>0</v>
      </c>
      <c r="M81" s="207">
        <f>I81</f>
        <v>0</v>
      </c>
    </row>
    <row r="82" spans="1:13" s="8" customFormat="1" ht="16.5" customHeight="1">
      <c r="A82" s="43" t="s">
        <v>91</v>
      </c>
      <c r="B82" s="44">
        <v>3240</v>
      </c>
      <c r="C82" s="44">
        <v>570</v>
      </c>
      <c r="D82" s="211">
        <v>0</v>
      </c>
      <c r="E82" s="211">
        <v>0</v>
      </c>
      <c r="F82" s="211">
        <v>0</v>
      </c>
      <c r="G82" s="211">
        <v>0</v>
      </c>
      <c r="H82" s="211">
        <v>0</v>
      </c>
      <c r="I82" s="207">
        <f>SUM(J82:K82)</f>
        <v>0</v>
      </c>
      <c r="J82" s="211">
        <v>0</v>
      </c>
      <c r="K82" s="211">
        <v>0</v>
      </c>
      <c r="L82" s="211">
        <v>0</v>
      </c>
      <c r="M82" s="207">
        <f>I82</f>
        <v>0</v>
      </c>
    </row>
    <row r="83" spans="1:13" ht="14.25" customHeight="1">
      <c r="A83" s="216" t="s">
        <v>171</v>
      </c>
      <c r="B83" s="217" t="s">
        <v>172</v>
      </c>
      <c r="C83" s="217">
        <v>580</v>
      </c>
      <c r="D83" s="218">
        <f>SUM(D27)+SUM(D26)</f>
        <v>40741.480000000003</v>
      </c>
      <c r="E83" s="218">
        <f t="shared" ref="E83:M83" si="20">SUM(E27)+SUM(E26)</f>
        <v>58311.040000000001</v>
      </c>
      <c r="F83" s="218">
        <f t="shared" si="20"/>
        <v>0</v>
      </c>
      <c r="G83" s="218">
        <f t="shared" si="20"/>
        <v>0</v>
      </c>
      <c r="H83" s="218">
        <f t="shared" si="20"/>
        <v>0</v>
      </c>
      <c r="I83" s="218">
        <f t="shared" si="20"/>
        <v>0</v>
      </c>
      <c r="J83" s="218">
        <f t="shared" si="20"/>
        <v>0</v>
      </c>
      <c r="K83" s="218">
        <f t="shared" si="20"/>
        <v>0</v>
      </c>
      <c r="L83" s="218">
        <f t="shared" si="20"/>
        <v>0</v>
      </c>
      <c r="M83" s="218">
        <f t="shared" si="20"/>
        <v>0</v>
      </c>
    </row>
    <row r="84" spans="1:13" ht="24" customHeight="1">
      <c r="A84" s="219" t="s">
        <v>173</v>
      </c>
      <c r="B84" s="220"/>
      <c r="C84" s="220"/>
      <c r="D84" s="220"/>
    </row>
    <row r="85" spans="1:13">
      <c r="A85" s="102" t="str">
        <f>[1]ЗАПОЛНИТЬ!F30</f>
        <v xml:space="preserve">Керівник </v>
      </c>
      <c r="C85" s="102"/>
      <c r="D85" s="102"/>
      <c r="E85" s="102"/>
      <c r="F85" s="102"/>
      <c r="G85" s="107"/>
      <c r="H85" s="107"/>
      <c r="J85" s="104" t="str">
        <f>[1]ЗАПОЛНИТЬ!F26</f>
        <v>С.М.Дорошенко</v>
      </c>
      <c r="K85" s="104"/>
      <c r="L85" s="104"/>
    </row>
    <row r="86" spans="1:13">
      <c r="A86" s="102"/>
      <c r="C86" s="102"/>
      <c r="D86" s="102"/>
      <c r="E86" s="102"/>
      <c r="F86" s="102"/>
      <c r="G86" s="105" t="s">
        <v>103</v>
      </c>
      <c r="H86" s="105"/>
      <c r="J86" s="106" t="s">
        <v>104</v>
      </c>
      <c r="K86" s="106"/>
    </row>
    <row r="87" spans="1:13">
      <c r="A87" s="102" t="str">
        <f>[1]ЗАПОЛНИТЬ!F31</f>
        <v>Головний бухгалтер</v>
      </c>
      <c r="C87" s="102"/>
      <c r="D87" s="102"/>
      <c r="E87" s="102"/>
      <c r="F87" s="102"/>
      <c r="G87" s="107"/>
      <c r="H87" s="107"/>
      <c r="J87" s="104" t="str">
        <f>[1]ЗАПОЛНИТЬ!F28</f>
        <v>Л.М.Альохіна</v>
      </c>
      <c r="K87" s="104"/>
      <c r="L87" s="104"/>
    </row>
    <row r="88" spans="1:13">
      <c r="A88" s="1" t="str">
        <f>[1]ЗАПОЛНИТЬ!C19</f>
        <v>"10"січня 2019 року</v>
      </c>
      <c r="C88" s="102"/>
      <c r="D88" s="102"/>
      <c r="E88" s="102"/>
      <c r="F88" s="102"/>
      <c r="G88" s="105" t="s">
        <v>103</v>
      </c>
      <c r="H88" s="105"/>
      <c r="J88" s="106" t="s">
        <v>104</v>
      </c>
      <c r="K88" s="106"/>
      <c r="L88" s="109"/>
    </row>
    <row r="89" spans="1:13">
      <c r="A89" s="8"/>
    </row>
  </sheetData>
  <sheetProtection formatColumns="0" formatRows="0"/>
  <mergeCells count="43">
    <mergeCell ref="G87:H87"/>
    <mergeCell ref="J87:L87"/>
    <mergeCell ref="G88:H88"/>
    <mergeCell ref="J88:K88"/>
    <mergeCell ref="K22:K24"/>
    <mergeCell ref="A84:D84"/>
    <mergeCell ref="G85:H85"/>
    <mergeCell ref="J85:L85"/>
    <mergeCell ref="G86:H86"/>
    <mergeCell ref="J86:K86"/>
    <mergeCell ref="E20:F20"/>
    <mergeCell ref="G20:G24"/>
    <mergeCell ref="H20:H24"/>
    <mergeCell ref="I20:K20"/>
    <mergeCell ref="L20:L24"/>
    <mergeCell ref="E21:E24"/>
    <mergeCell ref="F21:F24"/>
    <mergeCell ref="I21:I24"/>
    <mergeCell ref="J21:K21"/>
    <mergeCell ref="J22:J24"/>
    <mergeCell ref="A15:D15"/>
    <mergeCell ref="F15:M15"/>
    <mergeCell ref="A18:L18"/>
    <mergeCell ref="A19:A24"/>
    <mergeCell ref="B19:B24"/>
    <mergeCell ref="C19:C24"/>
    <mergeCell ref="D19:G19"/>
    <mergeCell ref="H19:L19"/>
    <mergeCell ref="M19:M24"/>
    <mergeCell ref="D20:D24"/>
    <mergeCell ref="B11:J11"/>
    <mergeCell ref="A12:D12"/>
    <mergeCell ref="F12:L12"/>
    <mergeCell ref="A13:D13"/>
    <mergeCell ref="F13:M13"/>
    <mergeCell ref="A14:D14"/>
    <mergeCell ref="F14:M14"/>
    <mergeCell ref="J1:M3"/>
    <mergeCell ref="A4:M4"/>
    <mergeCell ref="A5:G5"/>
    <mergeCell ref="A6:M6"/>
    <mergeCell ref="B9:J9"/>
    <mergeCell ref="B10:J10"/>
  </mergeCells>
  <pageMargins left="0.19685039370078741" right="0.19685039370078741" top="0.31496062992125984" bottom="0.19685039370078741" header="0.31496062992125984" footer="0.19685039370078741"/>
  <pageSetup paperSize="9" scale="90" fitToHeight="2" orientation="landscape" r:id="rId1"/>
</worksheet>
</file>

<file path=xl/worksheets/sheet8.xml><?xml version="1.0" encoding="utf-8"?>
<worksheet xmlns="http://schemas.openxmlformats.org/spreadsheetml/2006/main" xmlns:r="http://schemas.openxmlformats.org/officeDocument/2006/relationships">
  <sheetPr codeName="Аркуш139">
    <pageSetUpPr fitToPage="1"/>
  </sheetPr>
  <dimension ref="A1:N89"/>
  <sheetViews>
    <sheetView topLeftCell="A68" zoomScaleNormal="100" workbookViewId="0">
      <selection activeCell="B87" sqref="B87"/>
    </sheetView>
  </sheetViews>
  <sheetFormatPr defaultRowHeight="15"/>
  <cols>
    <col min="1" max="1" width="61.7109375" style="1" customWidth="1"/>
    <col min="2" max="2" width="4.7109375" style="1" customWidth="1"/>
    <col min="3" max="3" width="3.85546875" style="1" customWidth="1"/>
    <col min="4" max="4" width="11" style="1" customWidth="1"/>
    <col min="5" max="5" width="10.5703125" style="1" bestFit="1" customWidth="1"/>
    <col min="6" max="6" width="10.42578125" style="1" customWidth="1"/>
    <col min="7" max="7" width="7.42578125" style="1" customWidth="1"/>
    <col min="8" max="8" width="8.85546875" style="1" customWidth="1"/>
    <col min="9" max="9" width="8.5703125" style="1" customWidth="1"/>
    <col min="10" max="10" width="8.140625" style="1" customWidth="1"/>
    <col min="11" max="11" width="9.42578125" style="1" customWidth="1"/>
    <col min="12" max="12" width="6.7109375" style="1" customWidth="1"/>
    <col min="13" max="13" width="11.42578125" style="1" customWidth="1"/>
    <col min="14" max="16384" width="9.140625" style="1"/>
  </cols>
  <sheetData>
    <row r="1" spans="1:13" ht="30" customHeight="1">
      <c r="J1" s="2" t="s">
        <v>145</v>
      </c>
      <c r="K1" s="2"/>
      <c r="L1" s="2"/>
      <c r="M1" s="2"/>
    </row>
    <row r="2" spans="1:13" ht="24" customHeight="1">
      <c r="J2" s="2"/>
      <c r="K2" s="2"/>
      <c r="L2" s="2"/>
      <c r="M2" s="2"/>
    </row>
    <row r="3" spans="1:13" ht="0.75" customHeight="1">
      <c r="J3" s="2"/>
      <c r="K3" s="2"/>
      <c r="L3" s="2"/>
      <c r="M3" s="2"/>
    </row>
    <row r="4" spans="1:13">
      <c r="A4" s="4" t="s">
        <v>1</v>
      </c>
      <c r="B4" s="4"/>
      <c r="C4" s="4"/>
      <c r="D4" s="4"/>
      <c r="E4" s="4"/>
      <c r="F4" s="4"/>
      <c r="G4" s="4"/>
      <c r="H4" s="4"/>
      <c r="I4" s="4"/>
      <c r="J4" s="4"/>
      <c r="K4" s="4"/>
      <c r="L4" s="4"/>
      <c r="M4" s="4"/>
    </row>
    <row r="5" spans="1:13">
      <c r="A5" s="6" t="str">
        <f>IF([1]ЗАПОЛНИТЬ!$F$7=1,CONCATENATE([1]шапки!A6),CONCATENATE([1]шапки!A6,[1]шапки!C6))</f>
        <v xml:space="preserve">про заборгованість за бюджетними коштами (форма   № 7д, </v>
      </c>
      <c r="B5" s="6"/>
      <c r="C5" s="6"/>
      <c r="D5" s="6"/>
      <c r="E5" s="6"/>
      <c r="F5" s="6"/>
      <c r="G5" s="6"/>
      <c r="H5" s="7" t="str">
        <f>IF([1]ЗАПОЛНИТЬ!$F$7=1,[1]шапки!C6,[1]шапки!D6)</f>
        <v xml:space="preserve">   №7м)</v>
      </c>
      <c r="I5" s="5" t="str">
        <f>IF([1]ЗАПОЛНИТЬ!$F$7=1,[1]шапки!D6,"")</f>
        <v/>
      </c>
      <c r="L5" s="5"/>
      <c r="M5" s="5"/>
    </row>
    <row r="6" spans="1:13">
      <c r="A6" s="4" t="str">
        <f>CONCATENATE("на ",[1]ЗАПОЛНИТЬ!$B$18," ",[1]ЗАПОЛНИТЬ!$C$18)</f>
        <v>на 1 січня 2019 р.</v>
      </c>
      <c r="B6" s="4"/>
      <c r="C6" s="4"/>
      <c r="D6" s="4"/>
      <c r="E6" s="4"/>
      <c r="F6" s="4"/>
      <c r="G6" s="4"/>
      <c r="H6" s="4"/>
      <c r="I6" s="4"/>
      <c r="J6" s="4"/>
      <c r="K6" s="4"/>
      <c r="L6" s="4"/>
      <c r="M6" s="4"/>
    </row>
    <row r="7" spans="1:13" s="8" customFormat="1" ht="11.25" hidden="1"/>
    <row r="8" spans="1:13" s="8" customFormat="1" ht="7.5" customHeight="1">
      <c r="M8" s="9" t="s">
        <v>2</v>
      </c>
    </row>
    <row r="9" spans="1:13" s="8" customFormat="1" ht="21.75" customHeight="1">
      <c r="A9" s="11" t="s">
        <v>3</v>
      </c>
      <c r="B9" s="116" t="str">
        <f>[1]ЗАПОЛНИТЬ!B3</f>
        <v>Управління з будівництва, ремонту та реконструкції Департаменту будівництва та шляхового господарства ХМР</v>
      </c>
      <c r="C9" s="116"/>
      <c r="D9" s="116"/>
      <c r="E9" s="116"/>
      <c r="F9" s="116"/>
      <c r="G9" s="116"/>
      <c r="H9" s="116"/>
      <c r="I9" s="116"/>
      <c r="J9" s="116"/>
      <c r="K9" s="13" t="str">
        <f>[1]ЗАПОЛНИТЬ!A13</f>
        <v>за ЄДРПОУ</v>
      </c>
      <c r="M9" s="14" t="str">
        <f>[1]ЗАПОЛНИТЬ!B13</f>
        <v>04058516</v>
      </c>
    </row>
    <row r="10" spans="1:13" s="8" customFormat="1" ht="11.25" customHeight="1">
      <c r="A10" s="17" t="s">
        <v>5</v>
      </c>
      <c r="B10" s="18" t="str">
        <f>[1]ЗАПОЛНИТЬ!B5</f>
        <v>Харківська обл., місто Харків, Дзержинський район, майдан Конституції, будинок  7</v>
      </c>
      <c r="C10" s="18"/>
      <c r="D10" s="18"/>
      <c r="E10" s="18"/>
      <c r="F10" s="18"/>
      <c r="G10" s="18"/>
      <c r="H10" s="18"/>
      <c r="I10" s="18"/>
      <c r="J10" s="18"/>
      <c r="K10" s="13" t="str">
        <f>[1]ЗАПОЛНИТЬ!A14</f>
        <v>за КОАТУУ</v>
      </c>
      <c r="M10" s="14">
        <f>[1]ЗАПОЛНИТЬ!B14</f>
        <v>6310136300</v>
      </c>
    </row>
    <row r="11" spans="1:13" s="8" customFormat="1" ht="11.25" customHeight="1">
      <c r="A11" s="17" t="str">
        <f>[1]Ф.4.3.1.КВК2!A11</f>
        <v>Організаційно-правова форма господарювання</v>
      </c>
      <c r="B11" s="190" t="str">
        <f>[1]ЗАПОЛНИТЬ!D15</f>
        <v>Орган місцевого самоврядування</v>
      </c>
      <c r="C11" s="190"/>
      <c r="D11" s="190"/>
      <c r="E11" s="190"/>
      <c r="F11" s="190"/>
      <c r="G11" s="190"/>
      <c r="H11" s="190"/>
      <c r="I11" s="190"/>
      <c r="J11" s="190"/>
      <c r="K11" s="13" t="str">
        <f>[1]ЗАПОЛНИТЬ!A15</f>
        <v>за КОПФГ</v>
      </c>
      <c r="L11" s="191"/>
      <c r="M11" s="14">
        <f>[1]ЗАПОЛНИТЬ!B15</f>
        <v>420</v>
      </c>
    </row>
    <row r="12" spans="1:13" s="8" customFormat="1" ht="11.25" customHeight="1">
      <c r="A12" s="163" t="s">
        <v>9</v>
      </c>
      <c r="B12" s="163"/>
      <c r="C12" s="163"/>
      <c r="D12" s="163"/>
      <c r="E12" s="28" t="str">
        <f>[1]ЗАПОЛНИТЬ!H9</f>
        <v>-</v>
      </c>
      <c r="F12" s="192" t="str">
        <f>IF(E12&gt;0,VLOOKUP(E12,'[1]ДовидникКВК(ГОС)'!A:B,2,FALSE),"")</f>
        <v>-</v>
      </c>
      <c r="G12" s="192"/>
      <c r="H12" s="192"/>
      <c r="I12" s="192"/>
      <c r="J12" s="192"/>
      <c r="K12" s="192"/>
      <c r="L12" s="192"/>
    </row>
    <row r="13" spans="1:13" s="8" customFormat="1" ht="11.25">
      <c r="A13" s="22" t="s">
        <v>10</v>
      </c>
      <c r="B13" s="22"/>
      <c r="C13" s="22"/>
      <c r="D13" s="22"/>
      <c r="E13" s="193"/>
      <c r="F13" s="194" t="str">
        <f>IF(E13&gt;0,VLOOKUP(E13,[1]ДовидникКПК!B:C,2,FALSE),"")</f>
        <v/>
      </c>
      <c r="G13" s="194"/>
      <c r="H13" s="194"/>
      <c r="I13" s="194"/>
      <c r="J13" s="194"/>
      <c r="K13" s="194"/>
      <c r="L13" s="194"/>
      <c r="M13" s="195"/>
    </row>
    <row r="14" spans="1:13" s="8" customFormat="1" ht="11.25">
      <c r="A14" s="22" t="s">
        <v>11</v>
      </c>
      <c r="B14" s="22"/>
      <c r="C14" s="22"/>
      <c r="D14" s="22"/>
      <c r="E14" s="196" t="str">
        <f>[1]ЗАПОЛНИТЬ!H10</f>
        <v>15</v>
      </c>
      <c r="F14" s="197" t="str">
        <f>[1]ЗАПОЛНИТЬ!I10</f>
        <v>Департамент будівництва та шляхового господарства Харківської міської ради</v>
      </c>
      <c r="G14" s="197"/>
      <c r="H14" s="197"/>
      <c r="I14" s="197"/>
      <c r="J14" s="197"/>
      <c r="K14" s="197"/>
      <c r="L14" s="197"/>
      <c r="M14" s="198"/>
    </row>
    <row r="15" spans="1:13" s="8" customFormat="1" ht="43.5" customHeight="1">
      <c r="A15" s="22" t="s">
        <v>12</v>
      </c>
      <c r="B15" s="22"/>
      <c r="C15" s="22"/>
      <c r="D15" s="22"/>
      <c r="E15" s="30" t="s">
        <v>142</v>
      </c>
      <c r="F15" s="197" t="str">
        <f>VLOOKUP(RIGHT(E15,4),[1]КПКВМБ!A:B,2,FALSE)</f>
        <v>Будівництво інших об'єктів соціальної та виробничої інфраструктури комунальної власності</v>
      </c>
      <c r="G15" s="197"/>
      <c r="H15" s="197"/>
      <c r="I15" s="197"/>
      <c r="J15" s="197"/>
      <c r="K15" s="197"/>
      <c r="L15" s="197"/>
      <c r="M15" s="198"/>
    </row>
    <row r="16" spans="1:13" s="8" customFormat="1" ht="11.25">
      <c r="A16" s="128" t="s">
        <v>174</v>
      </c>
    </row>
    <row r="17" spans="1:14" s="8" customFormat="1" ht="11.25">
      <c r="A17" s="32" t="s">
        <v>15</v>
      </c>
    </row>
    <row r="18" spans="1:14" s="8" customFormat="1" ht="19.5" customHeight="1">
      <c r="A18" s="33" t="s">
        <v>147</v>
      </c>
      <c r="B18" s="33"/>
      <c r="C18" s="33"/>
      <c r="D18" s="33"/>
      <c r="E18" s="33"/>
      <c r="F18" s="33"/>
      <c r="G18" s="33"/>
      <c r="H18" s="33"/>
      <c r="I18" s="33"/>
      <c r="J18" s="33"/>
      <c r="K18" s="33"/>
      <c r="L18" s="33"/>
    </row>
    <row r="19" spans="1:14" s="8" customFormat="1" ht="11.25" customHeight="1">
      <c r="A19" s="34" t="s">
        <v>16</v>
      </c>
      <c r="B19" s="34" t="s">
        <v>107</v>
      </c>
      <c r="C19" s="34" t="s">
        <v>18</v>
      </c>
      <c r="D19" s="34" t="s">
        <v>148</v>
      </c>
      <c r="E19" s="34"/>
      <c r="F19" s="34"/>
      <c r="G19" s="34"/>
      <c r="H19" s="34" t="s">
        <v>149</v>
      </c>
      <c r="I19" s="34"/>
      <c r="J19" s="34"/>
      <c r="K19" s="34"/>
      <c r="L19" s="34"/>
      <c r="M19" s="34" t="s">
        <v>150</v>
      </c>
      <c r="N19" s="199"/>
    </row>
    <row r="20" spans="1:14" s="8" customFormat="1" ht="21.75" customHeight="1">
      <c r="A20" s="34"/>
      <c r="B20" s="34"/>
      <c r="C20" s="34"/>
      <c r="D20" s="34" t="s">
        <v>151</v>
      </c>
      <c r="E20" s="34" t="s">
        <v>152</v>
      </c>
      <c r="F20" s="34"/>
      <c r="G20" s="34" t="s">
        <v>153</v>
      </c>
      <c r="H20" s="34" t="s">
        <v>154</v>
      </c>
      <c r="I20" s="34" t="s">
        <v>152</v>
      </c>
      <c r="J20" s="34"/>
      <c r="K20" s="34"/>
      <c r="L20" s="34" t="s">
        <v>153</v>
      </c>
      <c r="M20" s="34"/>
      <c r="N20" s="199"/>
    </row>
    <row r="21" spans="1:14" s="8" customFormat="1" ht="10.5" customHeight="1">
      <c r="A21" s="34"/>
      <c r="B21" s="34"/>
      <c r="C21" s="34"/>
      <c r="D21" s="34"/>
      <c r="E21" s="34" t="s">
        <v>112</v>
      </c>
      <c r="F21" s="34" t="s">
        <v>155</v>
      </c>
      <c r="G21" s="34"/>
      <c r="H21" s="34"/>
      <c r="I21" s="34" t="s">
        <v>112</v>
      </c>
      <c r="J21" s="200" t="s">
        <v>156</v>
      </c>
      <c r="K21" s="200"/>
      <c r="L21" s="34"/>
      <c r="M21" s="34"/>
      <c r="N21" s="199"/>
    </row>
    <row r="22" spans="1:14" s="8" customFormat="1" ht="12" customHeight="1">
      <c r="A22" s="34"/>
      <c r="B22" s="34"/>
      <c r="C22" s="34"/>
      <c r="D22" s="34"/>
      <c r="E22" s="34"/>
      <c r="F22" s="34"/>
      <c r="G22" s="34"/>
      <c r="H22" s="34"/>
      <c r="I22" s="34"/>
      <c r="J22" s="34" t="s">
        <v>157</v>
      </c>
      <c r="K22" s="34" t="s">
        <v>158</v>
      </c>
      <c r="L22" s="34"/>
      <c r="M22" s="34"/>
      <c r="N22" s="199"/>
    </row>
    <row r="23" spans="1:14" s="8" customFormat="1" ht="12" customHeight="1">
      <c r="A23" s="34"/>
      <c r="B23" s="34"/>
      <c r="C23" s="34"/>
      <c r="D23" s="34"/>
      <c r="E23" s="34"/>
      <c r="F23" s="34"/>
      <c r="G23" s="34"/>
      <c r="H23" s="34"/>
      <c r="I23" s="34"/>
      <c r="J23" s="34"/>
      <c r="K23" s="34"/>
      <c r="L23" s="34"/>
      <c r="M23" s="34"/>
      <c r="N23" s="199"/>
    </row>
    <row r="24" spans="1:14" s="8" customFormat="1" ht="9.75" customHeight="1">
      <c r="A24" s="34"/>
      <c r="B24" s="34"/>
      <c r="C24" s="34"/>
      <c r="D24" s="34"/>
      <c r="E24" s="34"/>
      <c r="F24" s="34"/>
      <c r="G24" s="34"/>
      <c r="H24" s="34"/>
      <c r="I24" s="34"/>
      <c r="J24" s="34"/>
      <c r="K24" s="34"/>
      <c r="L24" s="34"/>
      <c r="M24" s="34"/>
      <c r="N24" s="199"/>
    </row>
    <row r="25" spans="1:14" s="8" customFormat="1" ht="11.25">
      <c r="A25" s="37">
        <v>1</v>
      </c>
      <c r="B25" s="37">
        <v>2</v>
      </c>
      <c r="C25" s="37">
        <v>3</v>
      </c>
      <c r="D25" s="37">
        <v>4</v>
      </c>
      <c r="E25" s="37">
        <v>5</v>
      </c>
      <c r="F25" s="37">
        <v>6</v>
      </c>
      <c r="G25" s="37">
        <v>7</v>
      </c>
      <c r="H25" s="37">
        <v>8</v>
      </c>
      <c r="I25" s="37">
        <v>9</v>
      </c>
      <c r="J25" s="37">
        <v>10</v>
      </c>
      <c r="K25" s="37">
        <v>11</v>
      </c>
      <c r="L25" s="37">
        <v>12</v>
      </c>
      <c r="M25" s="37">
        <v>13</v>
      </c>
      <c r="N25" s="199"/>
    </row>
    <row r="26" spans="1:14" s="8" customFormat="1" ht="12">
      <c r="A26" s="89" t="s">
        <v>159</v>
      </c>
      <c r="B26" s="89" t="s">
        <v>27</v>
      </c>
      <c r="C26" s="201" t="s">
        <v>28</v>
      </c>
      <c r="D26" s="202">
        <v>0</v>
      </c>
      <c r="E26" s="202">
        <v>0</v>
      </c>
      <c r="F26" s="203">
        <v>0</v>
      </c>
      <c r="G26" s="203">
        <v>0</v>
      </c>
      <c r="H26" s="202">
        <v>0</v>
      </c>
      <c r="I26" s="202">
        <v>0</v>
      </c>
      <c r="J26" s="203">
        <v>0</v>
      </c>
      <c r="K26" s="204" t="s">
        <v>27</v>
      </c>
      <c r="L26" s="203">
        <v>0</v>
      </c>
      <c r="M26" s="205" t="s">
        <v>27</v>
      </c>
      <c r="N26" s="199"/>
    </row>
    <row r="27" spans="1:14" s="8" customFormat="1" ht="12.75">
      <c r="A27" s="206" t="s">
        <v>160</v>
      </c>
      <c r="B27" s="206" t="s">
        <v>27</v>
      </c>
      <c r="C27" s="201" t="s">
        <v>30</v>
      </c>
      <c r="D27" s="207">
        <f>D28+D63</f>
        <v>3398891.79</v>
      </c>
      <c r="E27" s="207">
        <f t="shared" ref="E27:L27" si="0">E28+E63</f>
        <v>3398891.79</v>
      </c>
      <c r="F27" s="207">
        <f t="shared" si="0"/>
        <v>3398891.79</v>
      </c>
      <c r="G27" s="207">
        <f t="shared" si="0"/>
        <v>0</v>
      </c>
      <c r="H27" s="207">
        <f t="shared" si="0"/>
        <v>0</v>
      </c>
      <c r="I27" s="207">
        <f t="shared" si="0"/>
        <v>0</v>
      </c>
      <c r="J27" s="207">
        <f t="shared" si="0"/>
        <v>0</v>
      </c>
      <c r="K27" s="207">
        <f t="shared" si="0"/>
        <v>0</v>
      </c>
      <c r="L27" s="207">
        <f t="shared" si="0"/>
        <v>0</v>
      </c>
      <c r="M27" s="207">
        <f>M28+M63</f>
        <v>0</v>
      </c>
      <c r="N27" s="199"/>
    </row>
    <row r="28" spans="1:14" s="8" customFormat="1" ht="21.75">
      <c r="A28" s="38" t="s">
        <v>161</v>
      </c>
      <c r="B28" s="89">
        <v>2000</v>
      </c>
      <c r="C28" s="39" t="s">
        <v>32</v>
      </c>
      <c r="D28" s="207">
        <f>D29+D34+D51+D54+D58+D62</f>
        <v>0</v>
      </c>
      <c r="E28" s="207">
        <f t="shared" ref="E28:M28" si="1">E29+E34+E51+E54+E58+E62</f>
        <v>0</v>
      </c>
      <c r="F28" s="207">
        <f t="shared" si="1"/>
        <v>0</v>
      </c>
      <c r="G28" s="207">
        <f t="shared" si="1"/>
        <v>0</v>
      </c>
      <c r="H28" s="207">
        <f t="shared" si="1"/>
        <v>0</v>
      </c>
      <c r="I28" s="207">
        <f t="shared" si="1"/>
        <v>0</v>
      </c>
      <c r="J28" s="207">
        <f t="shared" si="1"/>
        <v>0</v>
      </c>
      <c r="K28" s="207">
        <f t="shared" si="1"/>
        <v>0</v>
      </c>
      <c r="L28" s="207">
        <f t="shared" si="1"/>
        <v>0</v>
      </c>
      <c r="M28" s="207">
        <f t="shared" si="1"/>
        <v>0</v>
      </c>
      <c r="N28" s="208"/>
    </row>
    <row r="29" spans="1:14" s="8" customFormat="1" ht="11.25">
      <c r="A29" s="55" t="s">
        <v>31</v>
      </c>
      <c r="B29" s="38">
        <v>2100</v>
      </c>
      <c r="C29" s="39" t="s">
        <v>34</v>
      </c>
      <c r="D29" s="207">
        <f>D30+D33</f>
        <v>0</v>
      </c>
      <c r="E29" s="207">
        <f t="shared" ref="E29:M29" si="2">E30+E33</f>
        <v>0</v>
      </c>
      <c r="F29" s="207">
        <f t="shared" si="2"/>
        <v>0</v>
      </c>
      <c r="G29" s="207">
        <f t="shared" si="2"/>
        <v>0</v>
      </c>
      <c r="H29" s="207">
        <f t="shared" si="2"/>
        <v>0</v>
      </c>
      <c r="I29" s="207">
        <f t="shared" si="2"/>
        <v>0</v>
      </c>
      <c r="J29" s="207">
        <f t="shared" si="2"/>
        <v>0</v>
      </c>
      <c r="K29" s="207">
        <f t="shared" si="2"/>
        <v>0</v>
      </c>
      <c r="L29" s="207">
        <f t="shared" si="2"/>
        <v>0</v>
      </c>
      <c r="M29" s="207">
        <f t="shared" si="2"/>
        <v>0</v>
      </c>
      <c r="N29" s="199"/>
    </row>
    <row r="30" spans="1:14" s="8" customFormat="1" ht="11.25">
      <c r="A30" s="43" t="s">
        <v>33</v>
      </c>
      <c r="B30" s="44">
        <v>2110</v>
      </c>
      <c r="C30" s="45" t="s">
        <v>36</v>
      </c>
      <c r="D30" s="209">
        <f>SUM(D31:D32)</f>
        <v>0</v>
      </c>
      <c r="E30" s="209">
        <f t="shared" ref="E30:L30" si="3">SUM(E31:E32)</f>
        <v>0</v>
      </c>
      <c r="F30" s="209">
        <f t="shared" si="3"/>
        <v>0</v>
      </c>
      <c r="G30" s="209">
        <f t="shared" si="3"/>
        <v>0</v>
      </c>
      <c r="H30" s="209">
        <f t="shared" si="3"/>
        <v>0</v>
      </c>
      <c r="I30" s="209">
        <f t="shared" si="3"/>
        <v>0</v>
      </c>
      <c r="J30" s="209">
        <f t="shared" si="3"/>
        <v>0</v>
      </c>
      <c r="K30" s="209">
        <f t="shared" si="3"/>
        <v>0</v>
      </c>
      <c r="L30" s="209">
        <f t="shared" si="3"/>
        <v>0</v>
      </c>
      <c r="M30" s="209">
        <f>SUM(M31:M32)</f>
        <v>0</v>
      </c>
      <c r="N30" s="199"/>
    </row>
    <row r="31" spans="1:14" s="8" customFormat="1" ht="11.25">
      <c r="A31" s="49" t="s">
        <v>35</v>
      </c>
      <c r="B31" s="41">
        <v>2111</v>
      </c>
      <c r="C31" s="50" t="s">
        <v>38</v>
      </c>
      <c r="D31" s="203">
        <v>0</v>
      </c>
      <c r="E31" s="203">
        <v>0</v>
      </c>
      <c r="F31" s="203">
        <v>0</v>
      </c>
      <c r="G31" s="203">
        <v>0</v>
      </c>
      <c r="H31" s="203">
        <v>0</v>
      </c>
      <c r="I31" s="207">
        <f>SUM(J31:K31)</f>
        <v>0</v>
      </c>
      <c r="J31" s="203">
        <v>0</v>
      </c>
      <c r="K31" s="203">
        <v>0</v>
      </c>
      <c r="L31" s="203">
        <v>0</v>
      </c>
      <c r="M31" s="210">
        <f>I31</f>
        <v>0</v>
      </c>
      <c r="N31" s="199"/>
    </row>
    <row r="32" spans="1:14" s="8" customFormat="1" ht="11.25">
      <c r="A32" s="49" t="s">
        <v>37</v>
      </c>
      <c r="B32" s="41">
        <v>2112</v>
      </c>
      <c r="C32" s="50" t="s">
        <v>40</v>
      </c>
      <c r="D32" s="203">
        <v>0</v>
      </c>
      <c r="E32" s="203">
        <v>0</v>
      </c>
      <c r="F32" s="203">
        <v>0</v>
      </c>
      <c r="G32" s="203">
        <v>0</v>
      </c>
      <c r="H32" s="203">
        <v>0</v>
      </c>
      <c r="I32" s="207">
        <f>SUM(J32:K32)</f>
        <v>0</v>
      </c>
      <c r="J32" s="203">
        <v>0</v>
      </c>
      <c r="K32" s="203">
        <v>0</v>
      </c>
      <c r="L32" s="203">
        <v>0</v>
      </c>
      <c r="M32" s="210">
        <f>I32</f>
        <v>0</v>
      </c>
      <c r="N32" s="199"/>
    </row>
    <row r="33" spans="1:14" s="8" customFormat="1" ht="11.25">
      <c r="A33" s="54" t="s">
        <v>162</v>
      </c>
      <c r="B33" s="44">
        <v>2120</v>
      </c>
      <c r="C33" s="45" t="s">
        <v>42</v>
      </c>
      <c r="D33" s="211">
        <v>0</v>
      </c>
      <c r="E33" s="211">
        <v>0</v>
      </c>
      <c r="F33" s="211">
        <v>0</v>
      </c>
      <c r="G33" s="211">
        <v>0</v>
      </c>
      <c r="H33" s="211">
        <v>0</v>
      </c>
      <c r="I33" s="212">
        <f>SUM(J33:K33)</f>
        <v>0</v>
      </c>
      <c r="J33" s="211">
        <v>0</v>
      </c>
      <c r="K33" s="211">
        <v>0</v>
      </c>
      <c r="L33" s="211">
        <v>0</v>
      </c>
      <c r="M33" s="209">
        <f>I33</f>
        <v>0</v>
      </c>
      <c r="N33" s="199"/>
    </row>
    <row r="34" spans="1:14" s="8" customFormat="1" ht="11.25">
      <c r="A34" s="55" t="s">
        <v>41</v>
      </c>
      <c r="B34" s="38">
        <v>2200</v>
      </c>
      <c r="C34" s="39" t="s">
        <v>44</v>
      </c>
      <c r="D34" s="212">
        <f>SUM(D35:D41)+D48</f>
        <v>0</v>
      </c>
      <c r="E34" s="212">
        <f t="shared" ref="E34:M34" si="4">SUM(E35:E41)+E48</f>
        <v>0</v>
      </c>
      <c r="F34" s="212">
        <f t="shared" si="4"/>
        <v>0</v>
      </c>
      <c r="G34" s="212">
        <f t="shared" si="4"/>
        <v>0</v>
      </c>
      <c r="H34" s="212">
        <f t="shared" si="4"/>
        <v>0</v>
      </c>
      <c r="I34" s="212">
        <f t="shared" si="4"/>
        <v>0</v>
      </c>
      <c r="J34" s="212">
        <f t="shared" si="4"/>
        <v>0</v>
      </c>
      <c r="K34" s="212">
        <f t="shared" si="4"/>
        <v>0</v>
      </c>
      <c r="L34" s="212">
        <f t="shared" si="4"/>
        <v>0</v>
      </c>
      <c r="M34" s="212">
        <f t="shared" si="4"/>
        <v>0</v>
      </c>
      <c r="N34" s="208"/>
    </row>
    <row r="35" spans="1:14" s="8" customFormat="1" ht="11.25">
      <c r="A35" s="43" t="s">
        <v>43</v>
      </c>
      <c r="B35" s="44">
        <v>2210</v>
      </c>
      <c r="C35" s="44">
        <v>100</v>
      </c>
      <c r="D35" s="211">
        <v>0</v>
      </c>
      <c r="E35" s="211">
        <v>0</v>
      </c>
      <c r="F35" s="211">
        <v>0</v>
      </c>
      <c r="G35" s="211">
        <v>0</v>
      </c>
      <c r="H35" s="211">
        <v>0</v>
      </c>
      <c r="I35" s="212">
        <f t="shared" ref="I35:I40" si="5">SUM(J35:K35)</f>
        <v>0</v>
      </c>
      <c r="J35" s="211">
        <v>0</v>
      </c>
      <c r="K35" s="211">
        <v>0</v>
      </c>
      <c r="L35" s="211">
        <v>0</v>
      </c>
      <c r="M35" s="209">
        <f t="shared" ref="M35:M40" si="6">I35</f>
        <v>0</v>
      </c>
      <c r="N35" s="199"/>
    </row>
    <row r="36" spans="1:14" s="8" customFormat="1" ht="11.25">
      <c r="A36" s="43" t="s">
        <v>45</v>
      </c>
      <c r="B36" s="44">
        <v>2220</v>
      </c>
      <c r="C36" s="44">
        <v>110</v>
      </c>
      <c r="D36" s="211">
        <v>0</v>
      </c>
      <c r="E36" s="211">
        <v>0</v>
      </c>
      <c r="F36" s="211">
        <v>0</v>
      </c>
      <c r="G36" s="211">
        <v>0</v>
      </c>
      <c r="H36" s="211">
        <v>0</v>
      </c>
      <c r="I36" s="212">
        <f t="shared" si="5"/>
        <v>0</v>
      </c>
      <c r="J36" s="211">
        <v>0</v>
      </c>
      <c r="K36" s="211">
        <v>0</v>
      </c>
      <c r="L36" s="211">
        <v>0</v>
      </c>
      <c r="M36" s="209">
        <f t="shared" si="6"/>
        <v>0</v>
      </c>
      <c r="N36" s="199"/>
    </row>
    <row r="37" spans="1:14" s="8" customFormat="1" ht="11.25">
      <c r="A37" s="43" t="s">
        <v>46</v>
      </c>
      <c r="B37" s="44">
        <v>2230</v>
      </c>
      <c r="C37" s="44">
        <v>120</v>
      </c>
      <c r="D37" s="211">
        <v>0</v>
      </c>
      <c r="E37" s="211">
        <v>0</v>
      </c>
      <c r="F37" s="211">
        <v>0</v>
      </c>
      <c r="G37" s="211">
        <v>0</v>
      </c>
      <c r="H37" s="211">
        <v>0</v>
      </c>
      <c r="I37" s="212">
        <f t="shared" si="5"/>
        <v>0</v>
      </c>
      <c r="J37" s="211">
        <v>0</v>
      </c>
      <c r="K37" s="211">
        <v>0</v>
      </c>
      <c r="L37" s="211">
        <v>0</v>
      </c>
      <c r="M37" s="209">
        <f t="shared" si="6"/>
        <v>0</v>
      </c>
      <c r="N37" s="199"/>
    </row>
    <row r="38" spans="1:14" s="8" customFormat="1" ht="11.25">
      <c r="A38" s="43" t="s">
        <v>47</v>
      </c>
      <c r="B38" s="44">
        <v>2240</v>
      </c>
      <c r="C38" s="44">
        <v>130</v>
      </c>
      <c r="D38" s="211">
        <v>0</v>
      </c>
      <c r="E38" s="211">
        <v>0</v>
      </c>
      <c r="F38" s="211">
        <v>0</v>
      </c>
      <c r="G38" s="211">
        <v>0</v>
      </c>
      <c r="H38" s="211">
        <v>0</v>
      </c>
      <c r="I38" s="212">
        <f t="shared" si="5"/>
        <v>0</v>
      </c>
      <c r="J38" s="211">
        <v>0</v>
      </c>
      <c r="K38" s="211">
        <v>0</v>
      </c>
      <c r="L38" s="211">
        <v>0</v>
      </c>
      <c r="M38" s="209">
        <f t="shared" si="6"/>
        <v>0</v>
      </c>
      <c r="N38" s="199"/>
    </row>
    <row r="39" spans="1:14" s="8" customFormat="1" ht="11.25" customHeight="1">
      <c r="A39" s="43" t="s">
        <v>48</v>
      </c>
      <c r="B39" s="44">
        <v>2250</v>
      </c>
      <c r="C39" s="44">
        <v>140</v>
      </c>
      <c r="D39" s="211">
        <v>0</v>
      </c>
      <c r="E39" s="211">
        <v>0</v>
      </c>
      <c r="F39" s="211">
        <v>0</v>
      </c>
      <c r="G39" s="211">
        <v>0</v>
      </c>
      <c r="H39" s="211">
        <v>0</v>
      </c>
      <c r="I39" s="212">
        <f t="shared" si="5"/>
        <v>0</v>
      </c>
      <c r="J39" s="211">
        <v>0</v>
      </c>
      <c r="K39" s="211">
        <v>0</v>
      </c>
      <c r="L39" s="211">
        <v>0</v>
      </c>
      <c r="M39" s="209">
        <f t="shared" si="6"/>
        <v>0</v>
      </c>
      <c r="N39" s="208"/>
    </row>
    <row r="40" spans="1:14" s="8" customFormat="1" ht="11.25">
      <c r="A40" s="54" t="s">
        <v>49</v>
      </c>
      <c r="B40" s="44">
        <v>2260</v>
      </c>
      <c r="C40" s="44">
        <v>150</v>
      </c>
      <c r="D40" s="211">
        <v>0</v>
      </c>
      <c r="E40" s="211">
        <v>0</v>
      </c>
      <c r="F40" s="211">
        <v>0</v>
      </c>
      <c r="G40" s="211">
        <v>0</v>
      </c>
      <c r="H40" s="211">
        <v>0</v>
      </c>
      <c r="I40" s="212">
        <f t="shared" si="5"/>
        <v>0</v>
      </c>
      <c r="J40" s="211">
        <v>0</v>
      </c>
      <c r="K40" s="211">
        <v>0</v>
      </c>
      <c r="L40" s="211">
        <v>0</v>
      </c>
      <c r="M40" s="209">
        <f t="shared" si="6"/>
        <v>0</v>
      </c>
    </row>
    <row r="41" spans="1:14" s="8" customFormat="1" ht="11.25">
      <c r="A41" s="54" t="s">
        <v>163</v>
      </c>
      <c r="B41" s="44">
        <v>2270</v>
      </c>
      <c r="C41" s="44">
        <v>160</v>
      </c>
      <c r="D41" s="209">
        <f>SUM(D42:D47)</f>
        <v>0</v>
      </c>
      <c r="E41" s="209">
        <f t="shared" ref="E41:M41" si="7">SUM(E42:E47)</f>
        <v>0</v>
      </c>
      <c r="F41" s="209">
        <f t="shared" si="7"/>
        <v>0</v>
      </c>
      <c r="G41" s="209">
        <f t="shared" si="7"/>
        <v>0</v>
      </c>
      <c r="H41" s="209">
        <f t="shared" si="7"/>
        <v>0</v>
      </c>
      <c r="I41" s="209">
        <f t="shared" si="7"/>
        <v>0</v>
      </c>
      <c r="J41" s="209">
        <f t="shared" si="7"/>
        <v>0</v>
      </c>
      <c r="K41" s="209">
        <f t="shared" si="7"/>
        <v>0</v>
      </c>
      <c r="L41" s="209">
        <f t="shared" si="7"/>
        <v>0</v>
      </c>
      <c r="M41" s="209">
        <f t="shared" si="7"/>
        <v>0</v>
      </c>
    </row>
    <row r="42" spans="1:14" s="8" customFormat="1" ht="11.25">
      <c r="A42" s="49" t="s">
        <v>51</v>
      </c>
      <c r="B42" s="41">
        <v>2271</v>
      </c>
      <c r="C42" s="41">
        <v>170</v>
      </c>
      <c r="D42" s="203">
        <v>0</v>
      </c>
      <c r="E42" s="203">
        <v>0</v>
      </c>
      <c r="F42" s="203">
        <v>0</v>
      </c>
      <c r="G42" s="203">
        <v>0</v>
      </c>
      <c r="H42" s="203">
        <v>0</v>
      </c>
      <c r="I42" s="210">
        <f t="shared" ref="I42:I47" si="8">SUM(J42:K42)</f>
        <v>0</v>
      </c>
      <c r="J42" s="203">
        <v>0</v>
      </c>
      <c r="K42" s="203">
        <v>0</v>
      </c>
      <c r="L42" s="203">
        <v>0</v>
      </c>
      <c r="M42" s="210">
        <f t="shared" ref="M42:M47" si="9">I42</f>
        <v>0</v>
      </c>
    </row>
    <row r="43" spans="1:14" s="8" customFormat="1" ht="11.25">
      <c r="A43" s="49" t="s">
        <v>52</v>
      </c>
      <c r="B43" s="41">
        <v>2272</v>
      </c>
      <c r="C43" s="41">
        <v>180</v>
      </c>
      <c r="D43" s="203">
        <v>0</v>
      </c>
      <c r="E43" s="203">
        <v>0</v>
      </c>
      <c r="F43" s="203">
        <v>0</v>
      </c>
      <c r="G43" s="203">
        <v>0</v>
      </c>
      <c r="H43" s="203">
        <v>0</v>
      </c>
      <c r="I43" s="210">
        <f t="shared" si="8"/>
        <v>0</v>
      </c>
      <c r="J43" s="203">
        <v>0</v>
      </c>
      <c r="K43" s="203">
        <v>0</v>
      </c>
      <c r="L43" s="203">
        <v>0</v>
      </c>
      <c r="M43" s="210">
        <f t="shared" si="9"/>
        <v>0</v>
      </c>
    </row>
    <row r="44" spans="1:14" s="8" customFormat="1" ht="11.25">
      <c r="A44" s="49" t="s">
        <v>53</v>
      </c>
      <c r="B44" s="41">
        <v>2273</v>
      </c>
      <c r="C44" s="41">
        <v>190</v>
      </c>
      <c r="D44" s="203">
        <v>0</v>
      </c>
      <c r="E44" s="203">
        <v>0</v>
      </c>
      <c r="F44" s="203">
        <v>0</v>
      </c>
      <c r="G44" s="203">
        <v>0</v>
      </c>
      <c r="H44" s="203">
        <v>0</v>
      </c>
      <c r="I44" s="210">
        <f t="shared" si="8"/>
        <v>0</v>
      </c>
      <c r="J44" s="203">
        <v>0</v>
      </c>
      <c r="K44" s="203">
        <v>0</v>
      </c>
      <c r="L44" s="203">
        <v>0</v>
      </c>
      <c r="M44" s="210">
        <f t="shared" si="9"/>
        <v>0</v>
      </c>
    </row>
    <row r="45" spans="1:14" s="8" customFormat="1" ht="11.25">
      <c r="A45" s="49" t="s">
        <v>54</v>
      </c>
      <c r="B45" s="41">
        <v>2274</v>
      </c>
      <c r="C45" s="41">
        <v>200</v>
      </c>
      <c r="D45" s="203">
        <v>0</v>
      </c>
      <c r="E45" s="203">
        <v>0</v>
      </c>
      <c r="F45" s="203">
        <v>0</v>
      </c>
      <c r="G45" s="203">
        <v>0</v>
      </c>
      <c r="H45" s="203">
        <v>0</v>
      </c>
      <c r="I45" s="210">
        <f t="shared" si="8"/>
        <v>0</v>
      </c>
      <c r="J45" s="203">
        <v>0</v>
      </c>
      <c r="K45" s="203">
        <v>0</v>
      </c>
      <c r="L45" s="203">
        <v>0</v>
      </c>
      <c r="M45" s="210">
        <f t="shared" si="9"/>
        <v>0</v>
      </c>
    </row>
    <row r="46" spans="1:14" s="8" customFormat="1" ht="11.25">
      <c r="A46" s="49" t="s">
        <v>55</v>
      </c>
      <c r="B46" s="41">
        <v>2275</v>
      </c>
      <c r="C46" s="41">
        <v>210</v>
      </c>
      <c r="D46" s="203">
        <v>0</v>
      </c>
      <c r="E46" s="203">
        <v>0</v>
      </c>
      <c r="F46" s="203">
        <v>0</v>
      </c>
      <c r="G46" s="203">
        <v>0</v>
      </c>
      <c r="H46" s="203">
        <v>0</v>
      </c>
      <c r="I46" s="210">
        <f t="shared" si="8"/>
        <v>0</v>
      </c>
      <c r="J46" s="203">
        <v>0</v>
      </c>
      <c r="K46" s="203">
        <v>0</v>
      </c>
      <c r="L46" s="203">
        <v>0</v>
      </c>
      <c r="M46" s="210">
        <f t="shared" si="9"/>
        <v>0</v>
      </c>
    </row>
    <row r="47" spans="1:14" s="8" customFormat="1" ht="11.25">
      <c r="A47" s="49" t="s">
        <v>56</v>
      </c>
      <c r="B47" s="41">
        <v>2276</v>
      </c>
      <c r="C47" s="41">
        <v>220</v>
      </c>
      <c r="D47" s="203">
        <v>0</v>
      </c>
      <c r="E47" s="203">
        <v>0</v>
      </c>
      <c r="F47" s="203">
        <v>0</v>
      </c>
      <c r="G47" s="203">
        <v>0</v>
      </c>
      <c r="H47" s="203">
        <v>0</v>
      </c>
      <c r="I47" s="210">
        <f t="shared" si="8"/>
        <v>0</v>
      </c>
      <c r="J47" s="203">
        <v>0</v>
      </c>
      <c r="K47" s="203">
        <v>0</v>
      </c>
      <c r="L47" s="203">
        <v>0</v>
      </c>
      <c r="M47" s="210">
        <f t="shared" si="9"/>
        <v>0</v>
      </c>
    </row>
    <row r="48" spans="1:14" s="8" customFormat="1" ht="13.5" customHeight="1">
      <c r="A48" s="54" t="s">
        <v>57</v>
      </c>
      <c r="B48" s="44">
        <v>2280</v>
      </c>
      <c r="C48" s="44">
        <v>230</v>
      </c>
      <c r="D48" s="209">
        <f>SUM(D49:D50)</f>
        <v>0</v>
      </c>
      <c r="E48" s="209">
        <f t="shared" ref="E48:M48" si="10">SUM(E49:E50)</f>
        <v>0</v>
      </c>
      <c r="F48" s="209">
        <f t="shared" si="10"/>
        <v>0</v>
      </c>
      <c r="G48" s="209">
        <f t="shared" si="10"/>
        <v>0</v>
      </c>
      <c r="H48" s="209">
        <f t="shared" si="10"/>
        <v>0</v>
      </c>
      <c r="I48" s="209">
        <f t="shared" si="10"/>
        <v>0</v>
      </c>
      <c r="J48" s="209">
        <f t="shared" si="10"/>
        <v>0</v>
      </c>
      <c r="K48" s="209">
        <f t="shared" si="10"/>
        <v>0</v>
      </c>
      <c r="L48" s="209">
        <f t="shared" si="10"/>
        <v>0</v>
      </c>
      <c r="M48" s="209">
        <f t="shared" si="10"/>
        <v>0</v>
      </c>
    </row>
    <row r="49" spans="1:14" s="8" customFormat="1" ht="13.5" customHeight="1">
      <c r="A49" s="142" t="s">
        <v>58</v>
      </c>
      <c r="B49" s="41">
        <v>2281</v>
      </c>
      <c r="C49" s="41">
        <v>240</v>
      </c>
      <c r="D49" s="203">
        <v>0</v>
      </c>
      <c r="E49" s="203">
        <v>0</v>
      </c>
      <c r="F49" s="203">
        <v>0</v>
      </c>
      <c r="G49" s="203">
        <v>0</v>
      </c>
      <c r="H49" s="203">
        <v>0</v>
      </c>
      <c r="I49" s="210">
        <f>SUM(J49:K49)</f>
        <v>0</v>
      </c>
      <c r="J49" s="203">
        <v>0</v>
      </c>
      <c r="K49" s="203">
        <v>0</v>
      </c>
      <c r="L49" s="203">
        <v>0</v>
      </c>
      <c r="M49" s="203">
        <f>I49</f>
        <v>0</v>
      </c>
    </row>
    <row r="50" spans="1:14" s="8" customFormat="1" ht="13.5" customHeight="1">
      <c r="A50" s="142" t="s">
        <v>59</v>
      </c>
      <c r="B50" s="41">
        <v>2282</v>
      </c>
      <c r="C50" s="41">
        <v>250</v>
      </c>
      <c r="D50" s="203">
        <v>0</v>
      </c>
      <c r="E50" s="203">
        <v>0</v>
      </c>
      <c r="F50" s="203">
        <v>0</v>
      </c>
      <c r="G50" s="203">
        <v>0</v>
      </c>
      <c r="H50" s="203">
        <v>0</v>
      </c>
      <c r="I50" s="210">
        <f>SUM(J50:K50)</f>
        <v>0</v>
      </c>
      <c r="J50" s="203">
        <v>0</v>
      </c>
      <c r="K50" s="203">
        <v>0</v>
      </c>
      <c r="L50" s="203">
        <v>0</v>
      </c>
      <c r="M50" s="203">
        <f>I50</f>
        <v>0</v>
      </c>
    </row>
    <row r="51" spans="1:14" s="8" customFormat="1" ht="11.25">
      <c r="A51" s="42" t="s">
        <v>164</v>
      </c>
      <c r="B51" s="38">
        <v>2400</v>
      </c>
      <c r="C51" s="38">
        <v>260</v>
      </c>
      <c r="D51" s="207">
        <f>SUM(D52:D53)</f>
        <v>0</v>
      </c>
      <c r="E51" s="207">
        <f t="shared" ref="E51:M51" si="11">SUM(E52:E53)</f>
        <v>0</v>
      </c>
      <c r="F51" s="207">
        <f t="shared" si="11"/>
        <v>0</v>
      </c>
      <c r="G51" s="207">
        <f t="shared" si="11"/>
        <v>0</v>
      </c>
      <c r="H51" s="207">
        <f t="shared" si="11"/>
        <v>0</v>
      </c>
      <c r="I51" s="207">
        <f t="shared" si="11"/>
        <v>0</v>
      </c>
      <c r="J51" s="207">
        <f t="shared" si="11"/>
        <v>0</v>
      </c>
      <c r="K51" s="207">
        <f t="shared" si="11"/>
        <v>0</v>
      </c>
      <c r="L51" s="207">
        <f t="shared" si="11"/>
        <v>0</v>
      </c>
      <c r="M51" s="207">
        <f t="shared" si="11"/>
        <v>0</v>
      </c>
    </row>
    <row r="52" spans="1:14" s="8" customFormat="1" ht="11.25">
      <c r="A52" s="43" t="s">
        <v>61</v>
      </c>
      <c r="B52" s="44">
        <v>2410</v>
      </c>
      <c r="C52" s="44">
        <v>270</v>
      </c>
      <c r="D52" s="211">
        <v>0</v>
      </c>
      <c r="E52" s="211">
        <v>0</v>
      </c>
      <c r="F52" s="211">
        <v>0</v>
      </c>
      <c r="G52" s="211">
        <v>0</v>
      </c>
      <c r="H52" s="211">
        <v>0</v>
      </c>
      <c r="I52" s="212">
        <f>SUM(J52:K52)</f>
        <v>0</v>
      </c>
      <c r="J52" s="211">
        <v>0</v>
      </c>
      <c r="K52" s="211">
        <v>0</v>
      </c>
      <c r="L52" s="211">
        <v>0</v>
      </c>
      <c r="M52" s="209">
        <f>I52</f>
        <v>0</v>
      </c>
    </row>
    <row r="53" spans="1:14" s="8" customFormat="1" ht="11.25">
      <c r="A53" s="43" t="s">
        <v>62</v>
      </c>
      <c r="B53" s="44">
        <v>2420</v>
      </c>
      <c r="C53" s="44">
        <v>280</v>
      </c>
      <c r="D53" s="213">
        <v>0</v>
      </c>
      <c r="E53" s="213">
        <v>0</v>
      </c>
      <c r="F53" s="213">
        <v>0</v>
      </c>
      <c r="G53" s="213">
        <v>0</v>
      </c>
      <c r="H53" s="213">
        <v>0</v>
      </c>
      <c r="I53" s="212">
        <f>SUM(J53:K53)</f>
        <v>0</v>
      </c>
      <c r="J53" s="213">
        <v>0</v>
      </c>
      <c r="K53" s="213">
        <v>0</v>
      </c>
      <c r="L53" s="213">
        <v>0</v>
      </c>
      <c r="M53" s="209">
        <f>I53</f>
        <v>0</v>
      </c>
    </row>
    <row r="54" spans="1:14" s="8" customFormat="1" ht="11.25">
      <c r="A54" s="42" t="s">
        <v>63</v>
      </c>
      <c r="B54" s="38">
        <v>2600</v>
      </c>
      <c r="C54" s="38">
        <v>290</v>
      </c>
      <c r="D54" s="207">
        <f>SUM(D55:D57)</f>
        <v>0</v>
      </c>
      <c r="E54" s="207">
        <f t="shared" ref="E54:M54" si="12">SUM(E55:E57)</f>
        <v>0</v>
      </c>
      <c r="F54" s="207">
        <f t="shared" si="12"/>
        <v>0</v>
      </c>
      <c r="G54" s="207">
        <f t="shared" si="12"/>
        <v>0</v>
      </c>
      <c r="H54" s="207">
        <f t="shared" si="12"/>
        <v>0</v>
      </c>
      <c r="I54" s="207">
        <f t="shared" si="12"/>
        <v>0</v>
      </c>
      <c r="J54" s="207">
        <f t="shared" si="12"/>
        <v>0</v>
      </c>
      <c r="K54" s="207">
        <f t="shared" si="12"/>
        <v>0</v>
      </c>
      <c r="L54" s="207">
        <f t="shared" si="12"/>
        <v>0</v>
      </c>
      <c r="M54" s="207">
        <f t="shared" si="12"/>
        <v>0</v>
      </c>
    </row>
    <row r="55" spans="1:14" s="8" customFormat="1" ht="11.25">
      <c r="A55" s="54" t="s">
        <v>64</v>
      </c>
      <c r="B55" s="44">
        <v>2610</v>
      </c>
      <c r="C55" s="44">
        <v>300</v>
      </c>
      <c r="D55" s="211">
        <v>0</v>
      </c>
      <c r="E55" s="211">
        <v>0</v>
      </c>
      <c r="F55" s="211">
        <v>0</v>
      </c>
      <c r="G55" s="211">
        <v>0</v>
      </c>
      <c r="H55" s="211">
        <v>0</v>
      </c>
      <c r="I55" s="212">
        <f>SUM(J55:K55)</f>
        <v>0</v>
      </c>
      <c r="J55" s="211">
        <v>0</v>
      </c>
      <c r="K55" s="211">
        <v>0</v>
      </c>
      <c r="L55" s="211">
        <v>0</v>
      </c>
      <c r="M55" s="209">
        <f>I55</f>
        <v>0</v>
      </c>
    </row>
    <row r="56" spans="1:14" s="8" customFormat="1" ht="11.25">
      <c r="A56" s="54" t="s">
        <v>65</v>
      </c>
      <c r="B56" s="44">
        <v>2620</v>
      </c>
      <c r="C56" s="44">
        <v>310</v>
      </c>
      <c r="D56" s="211">
        <v>0</v>
      </c>
      <c r="E56" s="211">
        <v>0</v>
      </c>
      <c r="F56" s="211">
        <v>0</v>
      </c>
      <c r="G56" s="211">
        <v>0</v>
      </c>
      <c r="H56" s="211">
        <v>0</v>
      </c>
      <c r="I56" s="212">
        <f>SUM(J56:K56)</f>
        <v>0</v>
      </c>
      <c r="J56" s="211">
        <v>0</v>
      </c>
      <c r="K56" s="211">
        <v>0</v>
      </c>
      <c r="L56" s="211">
        <v>0</v>
      </c>
      <c r="M56" s="209">
        <f>I56</f>
        <v>0</v>
      </c>
    </row>
    <row r="57" spans="1:14" s="8" customFormat="1" ht="11.25">
      <c r="A57" s="43" t="s">
        <v>66</v>
      </c>
      <c r="B57" s="44">
        <v>2630</v>
      </c>
      <c r="C57" s="44">
        <v>320</v>
      </c>
      <c r="D57" s="211">
        <v>0</v>
      </c>
      <c r="E57" s="211">
        <v>0</v>
      </c>
      <c r="F57" s="211">
        <v>0</v>
      </c>
      <c r="G57" s="211">
        <v>0</v>
      </c>
      <c r="H57" s="211">
        <v>0</v>
      </c>
      <c r="I57" s="212">
        <f>SUM(J57:K57)</f>
        <v>0</v>
      </c>
      <c r="J57" s="211">
        <v>0</v>
      </c>
      <c r="K57" s="211">
        <v>0</v>
      </c>
      <c r="L57" s="211">
        <v>0</v>
      </c>
      <c r="M57" s="209">
        <f>I57</f>
        <v>0</v>
      </c>
    </row>
    <row r="58" spans="1:14" s="8" customFormat="1" ht="11.25">
      <c r="A58" s="55" t="s">
        <v>67</v>
      </c>
      <c r="B58" s="38">
        <v>2700</v>
      </c>
      <c r="C58" s="38">
        <v>330</v>
      </c>
      <c r="D58" s="207">
        <f>SUM(D59:D61)</f>
        <v>0</v>
      </c>
      <c r="E58" s="207">
        <f t="shared" ref="E58:M58" si="13">SUM(E59:E61)</f>
        <v>0</v>
      </c>
      <c r="F58" s="207">
        <f t="shared" si="13"/>
        <v>0</v>
      </c>
      <c r="G58" s="207">
        <f t="shared" si="13"/>
        <v>0</v>
      </c>
      <c r="H58" s="207">
        <f t="shared" si="13"/>
        <v>0</v>
      </c>
      <c r="I58" s="207">
        <f t="shared" si="13"/>
        <v>0</v>
      </c>
      <c r="J58" s="207">
        <f t="shared" si="13"/>
        <v>0</v>
      </c>
      <c r="K58" s="207">
        <f t="shared" si="13"/>
        <v>0</v>
      </c>
      <c r="L58" s="207">
        <f t="shared" si="13"/>
        <v>0</v>
      </c>
      <c r="M58" s="207">
        <f t="shared" si="13"/>
        <v>0</v>
      </c>
    </row>
    <row r="59" spans="1:14" s="8" customFormat="1" ht="11.25">
      <c r="A59" s="54" t="s">
        <v>68</v>
      </c>
      <c r="B59" s="44">
        <v>2710</v>
      </c>
      <c r="C59" s="44">
        <v>340</v>
      </c>
      <c r="D59" s="211">
        <v>0</v>
      </c>
      <c r="E59" s="211">
        <v>0</v>
      </c>
      <c r="F59" s="211">
        <v>0</v>
      </c>
      <c r="G59" s="211">
        <v>0</v>
      </c>
      <c r="H59" s="211">
        <v>0</v>
      </c>
      <c r="I59" s="212">
        <f>SUM(J59:K59)</f>
        <v>0</v>
      </c>
      <c r="J59" s="211">
        <v>0</v>
      </c>
      <c r="K59" s="211">
        <v>0</v>
      </c>
      <c r="L59" s="211">
        <v>0</v>
      </c>
      <c r="M59" s="209">
        <f>I59</f>
        <v>0</v>
      </c>
      <c r="N59" s="214"/>
    </row>
    <row r="60" spans="1:14" s="8" customFormat="1" ht="11.25">
      <c r="A60" s="54" t="s">
        <v>69</v>
      </c>
      <c r="B60" s="44">
        <v>2720</v>
      </c>
      <c r="C60" s="44">
        <v>350</v>
      </c>
      <c r="D60" s="211">
        <v>0</v>
      </c>
      <c r="E60" s="211">
        <v>0</v>
      </c>
      <c r="F60" s="211">
        <v>0</v>
      </c>
      <c r="G60" s="211">
        <v>0</v>
      </c>
      <c r="H60" s="211">
        <v>0</v>
      </c>
      <c r="I60" s="212">
        <f>SUM(J60:K60)</f>
        <v>0</v>
      </c>
      <c r="J60" s="211">
        <v>0</v>
      </c>
      <c r="K60" s="211">
        <v>0</v>
      </c>
      <c r="L60" s="211">
        <v>0</v>
      </c>
      <c r="M60" s="209">
        <f>I60</f>
        <v>0</v>
      </c>
    </row>
    <row r="61" spans="1:14" s="8" customFormat="1" ht="11.25">
      <c r="A61" s="54" t="s">
        <v>70</v>
      </c>
      <c r="B61" s="44">
        <v>2730</v>
      </c>
      <c r="C61" s="44">
        <v>360</v>
      </c>
      <c r="D61" s="211">
        <v>0</v>
      </c>
      <c r="E61" s="211">
        <v>0</v>
      </c>
      <c r="F61" s="211">
        <v>0</v>
      </c>
      <c r="G61" s="211">
        <v>0</v>
      </c>
      <c r="H61" s="211">
        <v>0</v>
      </c>
      <c r="I61" s="212">
        <f>SUM(J61:K61)</f>
        <v>0</v>
      </c>
      <c r="J61" s="211">
        <v>0</v>
      </c>
      <c r="K61" s="211">
        <v>0</v>
      </c>
      <c r="L61" s="211">
        <v>0</v>
      </c>
      <c r="M61" s="209">
        <f>I61</f>
        <v>0</v>
      </c>
      <c r="N61" s="125"/>
    </row>
    <row r="62" spans="1:14" s="8" customFormat="1" ht="11.25">
      <c r="A62" s="55" t="s">
        <v>71</v>
      </c>
      <c r="B62" s="38">
        <v>2800</v>
      </c>
      <c r="C62" s="38">
        <v>370</v>
      </c>
      <c r="D62" s="211">
        <v>0</v>
      </c>
      <c r="E62" s="211">
        <v>0</v>
      </c>
      <c r="F62" s="211">
        <v>0</v>
      </c>
      <c r="G62" s="211">
        <v>0</v>
      </c>
      <c r="H62" s="211">
        <v>0</v>
      </c>
      <c r="I62" s="207">
        <f>SUM(J62:K62)</f>
        <v>0</v>
      </c>
      <c r="J62" s="202">
        <v>0</v>
      </c>
      <c r="K62" s="202">
        <v>0</v>
      </c>
      <c r="L62" s="202">
        <v>0</v>
      </c>
      <c r="M62" s="207">
        <f>I62</f>
        <v>0</v>
      </c>
    </row>
    <row r="63" spans="1:14" s="8" customFormat="1" ht="12">
      <c r="A63" s="89" t="s">
        <v>165</v>
      </c>
      <c r="B63" s="89">
        <v>3000</v>
      </c>
      <c r="C63" s="89">
        <v>380</v>
      </c>
      <c r="D63" s="209">
        <f>D64+D78</f>
        <v>3398891.79</v>
      </c>
      <c r="E63" s="209">
        <f t="shared" ref="E63:M63" si="14">E64+E78</f>
        <v>3398891.79</v>
      </c>
      <c r="F63" s="209">
        <f t="shared" si="14"/>
        <v>3398891.79</v>
      </c>
      <c r="G63" s="209">
        <f t="shared" si="14"/>
        <v>0</v>
      </c>
      <c r="H63" s="209">
        <f t="shared" si="14"/>
        <v>0</v>
      </c>
      <c r="I63" s="209">
        <f t="shared" si="14"/>
        <v>0</v>
      </c>
      <c r="J63" s="209">
        <f t="shared" si="14"/>
        <v>0</v>
      </c>
      <c r="K63" s="209">
        <f t="shared" si="14"/>
        <v>0</v>
      </c>
      <c r="L63" s="209">
        <f t="shared" si="14"/>
        <v>0</v>
      </c>
      <c r="M63" s="209">
        <f t="shared" si="14"/>
        <v>0</v>
      </c>
    </row>
    <row r="64" spans="1:14" s="8" customFormat="1" ht="11.25" customHeight="1">
      <c r="A64" s="42" t="s">
        <v>166</v>
      </c>
      <c r="B64" s="38">
        <v>3100</v>
      </c>
      <c r="C64" s="38">
        <v>390</v>
      </c>
      <c r="D64" s="209">
        <f>D65+D66+D69+D72+D76+D77</f>
        <v>3398891.79</v>
      </c>
      <c r="E64" s="209">
        <f t="shared" ref="E64:M64" si="15">E65+E66+E69+E72+E76+E77</f>
        <v>3398891.79</v>
      </c>
      <c r="F64" s="209">
        <f t="shared" si="15"/>
        <v>3398891.79</v>
      </c>
      <c r="G64" s="209">
        <f t="shared" si="15"/>
        <v>0</v>
      </c>
      <c r="H64" s="209">
        <f t="shared" si="15"/>
        <v>0</v>
      </c>
      <c r="I64" s="209">
        <f t="shared" si="15"/>
        <v>0</v>
      </c>
      <c r="J64" s="209">
        <f t="shared" si="15"/>
        <v>0</v>
      </c>
      <c r="K64" s="209">
        <f t="shared" si="15"/>
        <v>0</v>
      </c>
      <c r="L64" s="209">
        <f t="shared" si="15"/>
        <v>0</v>
      </c>
      <c r="M64" s="209">
        <f t="shared" si="15"/>
        <v>0</v>
      </c>
    </row>
    <row r="65" spans="1:13" s="8" customFormat="1" ht="11.25">
      <c r="A65" s="54" t="s">
        <v>74</v>
      </c>
      <c r="B65" s="44">
        <v>3110</v>
      </c>
      <c r="C65" s="44">
        <v>400</v>
      </c>
      <c r="D65" s="211">
        <v>0</v>
      </c>
      <c r="E65" s="211">
        <v>0</v>
      </c>
      <c r="F65" s="211">
        <v>0</v>
      </c>
      <c r="G65" s="211">
        <v>0</v>
      </c>
      <c r="H65" s="211">
        <v>0</v>
      </c>
      <c r="I65" s="207">
        <f>SUM(J65:K65)</f>
        <v>0</v>
      </c>
      <c r="J65" s="211">
        <v>0</v>
      </c>
      <c r="K65" s="211">
        <v>0</v>
      </c>
      <c r="L65" s="211">
        <v>0</v>
      </c>
      <c r="M65" s="207">
        <f>I65</f>
        <v>0</v>
      </c>
    </row>
    <row r="66" spans="1:13" s="8" customFormat="1" ht="11.25">
      <c r="A66" s="43" t="s">
        <v>75</v>
      </c>
      <c r="B66" s="44">
        <v>3120</v>
      </c>
      <c r="C66" s="44">
        <v>410</v>
      </c>
      <c r="D66" s="209">
        <f>SUM(D67:D68)</f>
        <v>0</v>
      </c>
      <c r="E66" s="209">
        <f t="shared" ref="E66:M66" si="16">SUM(E67:E68)</f>
        <v>0</v>
      </c>
      <c r="F66" s="209">
        <f t="shared" si="16"/>
        <v>0</v>
      </c>
      <c r="G66" s="209">
        <f t="shared" si="16"/>
        <v>0</v>
      </c>
      <c r="H66" s="209">
        <f t="shared" si="16"/>
        <v>0</v>
      </c>
      <c r="I66" s="209">
        <f t="shared" si="16"/>
        <v>0</v>
      </c>
      <c r="J66" s="209">
        <f t="shared" si="16"/>
        <v>0</v>
      </c>
      <c r="K66" s="209">
        <f t="shared" si="16"/>
        <v>0</v>
      </c>
      <c r="L66" s="209">
        <f t="shared" si="16"/>
        <v>0</v>
      </c>
      <c r="M66" s="209">
        <f t="shared" si="16"/>
        <v>0</v>
      </c>
    </row>
    <row r="67" spans="1:13" s="8" customFormat="1" ht="11.25">
      <c r="A67" s="49" t="s">
        <v>167</v>
      </c>
      <c r="B67" s="41">
        <v>3121</v>
      </c>
      <c r="C67" s="41">
        <v>420</v>
      </c>
      <c r="D67" s="211">
        <v>0</v>
      </c>
      <c r="E67" s="211">
        <v>0</v>
      </c>
      <c r="F67" s="211">
        <v>0</v>
      </c>
      <c r="G67" s="211">
        <v>0</v>
      </c>
      <c r="H67" s="211">
        <v>0</v>
      </c>
      <c r="I67" s="207">
        <f>SUM(J67:K67)</f>
        <v>0</v>
      </c>
      <c r="J67" s="211">
        <v>0</v>
      </c>
      <c r="K67" s="211">
        <v>0</v>
      </c>
      <c r="L67" s="211">
        <v>0</v>
      </c>
      <c r="M67" s="207">
        <f>I67</f>
        <v>0</v>
      </c>
    </row>
    <row r="68" spans="1:13" s="8" customFormat="1" ht="11.25">
      <c r="A68" s="49" t="s">
        <v>168</v>
      </c>
      <c r="B68" s="41">
        <v>3122</v>
      </c>
      <c r="C68" s="41">
        <v>430</v>
      </c>
      <c r="D68" s="211">
        <v>0</v>
      </c>
      <c r="E68" s="211">
        <v>0</v>
      </c>
      <c r="F68" s="211">
        <v>0</v>
      </c>
      <c r="G68" s="211">
        <v>0</v>
      </c>
      <c r="H68" s="211">
        <v>0</v>
      </c>
      <c r="I68" s="207">
        <f>SUM(J68:K68)</f>
        <v>0</v>
      </c>
      <c r="J68" s="211">
        <v>0</v>
      </c>
      <c r="K68" s="211">
        <v>0</v>
      </c>
      <c r="L68" s="211">
        <v>0</v>
      </c>
      <c r="M68" s="207">
        <f>I68</f>
        <v>0</v>
      </c>
    </row>
    <row r="69" spans="1:13" s="8" customFormat="1" ht="11.25">
      <c r="A69" s="43" t="s">
        <v>78</v>
      </c>
      <c r="B69" s="44">
        <v>3130</v>
      </c>
      <c r="C69" s="44">
        <v>440</v>
      </c>
      <c r="D69" s="209">
        <f>SUM(D70:D71)</f>
        <v>0</v>
      </c>
      <c r="E69" s="209">
        <f t="shared" ref="E69:M69" si="17">SUM(E70:E71)</f>
        <v>0</v>
      </c>
      <c r="F69" s="209">
        <f t="shared" si="17"/>
        <v>0</v>
      </c>
      <c r="G69" s="209">
        <f t="shared" si="17"/>
        <v>0</v>
      </c>
      <c r="H69" s="209">
        <f t="shared" si="17"/>
        <v>0</v>
      </c>
      <c r="I69" s="209">
        <f t="shared" si="17"/>
        <v>0</v>
      </c>
      <c r="J69" s="209">
        <f t="shared" si="17"/>
        <v>0</v>
      </c>
      <c r="K69" s="209">
        <f t="shared" si="17"/>
        <v>0</v>
      </c>
      <c r="L69" s="209">
        <f t="shared" si="17"/>
        <v>0</v>
      </c>
      <c r="M69" s="209">
        <f t="shared" si="17"/>
        <v>0</v>
      </c>
    </row>
    <row r="70" spans="1:13" s="8" customFormat="1" ht="11.25">
      <c r="A70" s="49" t="s">
        <v>79</v>
      </c>
      <c r="B70" s="41">
        <v>3131</v>
      </c>
      <c r="C70" s="41">
        <v>450</v>
      </c>
      <c r="D70" s="211">
        <v>0</v>
      </c>
      <c r="E70" s="211">
        <v>0</v>
      </c>
      <c r="F70" s="211">
        <v>0</v>
      </c>
      <c r="G70" s="211">
        <v>0</v>
      </c>
      <c r="H70" s="211">
        <v>0</v>
      </c>
      <c r="I70" s="207">
        <f>SUM(J70:K70)</f>
        <v>0</v>
      </c>
      <c r="J70" s="211">
        <v>0</v>
      </c>
      <c r="K70" s="211">
        <v>0</v>
      </c>
      <c r="L70" s="211">
        <v>0</v>
      </c>
      <c r="M70" s="207">
        <f>I70</f>
        <v>0</v>
      </c>
    </row>
    <row r="71" spans="1:13" s="8" customFormat="1" ht="11.25">
      <c r="A71" s="49" t="s">
        <v>80</v>
      </c>
      <c r="B71" s="41">
        <v>3132</v>
      </c>
      <c r="C71" s="41">
        <v>460</v>
      </c>
      <c r="D71" s="211">
        <v>0</v>
      </c>
      <c r="E71" s="211">
        <v>0</v>
      </c>
      <c r="F71" s="211">
        <v>0</v>
      </c>
      <c r="G71" s="211">
        <v>0</v>
      </c>
      <c r="H71" s="211">
        <v>0</v>
      </c>
      <c r="I71" s="207">
        <f>SUM(J71:K71)</f>
        <v>0</v>
      </c>
      <c r="J71" s="211">
        <v>0</v>
      </c>
      <c r="K71" s="211">
        <v>0</v>
      </c>
      <c r="L71" s="211">
        <v>0</v>
      </c>
      <c r="M71" s="207">
        <f>I71</f>
        <v>0</v>
      </c>
    </row>
    <row r="72" spans="1:13" s="8" customFormat="1" ht="11.25">
      <c r="A72" s="43" t="s">
        <v>81</v>
      </c>
      <c r="B72" s="44">
        <v>3140</v>
      </c>
      <c r="C72" s="44">
        <v>470</v>
      </c>
      <c r="D72" s="209">
        <f>SUM(D73:D75)</f>
        <v>3398891.79</v>
      </c>
      <c r="E72" s="209">
        <f t="shared" ref="E72:M72" si="18">SUM(E73:E75)</f>
        <v>3398891.79</v>
      </c>
      <c r="F72" s="209">
        <f t="shared" si="18"/>
        <v>3398891.79</v>
      </c>
      <c r="G72" s="209">
        <f t="shared" si="18"/>
        <v>0</v>
      </c>
      <c r="H72" s="209">
        <f t="shared" si="18"/>
        <v>0</v>
      </c>
      <c r="I72" s="209">
        <f t="shared" si="18"/>
        <v>0</v>
      </c>
      <c r="J72" s="209">
        <f t="shared" si="18"/>
        <v>0</v>
      </c>
      <c r="K72" s="209">
        <f t="shared" si="18"/>
        <v>0</v>
      </c>
      <c r="L72" s="209">
        <f t="shared" si="18"/>
        <v>0</v>
      </c>
      <c r="M72" s="209">
        <f t="shared" si="18"/>
        <v>0</v>
      </c>
    </row>
    <row r="73" spans="1:13" s="8" customFormat="1" ht="12">
      <c r="A73" s="215" t="s">
        <v>82</v>
      </c>
      <c r="B73" s="41">
        <v>3141</v>
      </c>
      <c r="C73" s="41">
        <v>480</v>
      </c>
      <c r="D73" s="211">
        <v>0</v>
      </c>
      <c r="E73" s="211">
        <v>0</v>
      </c>
      <c r="F73" s="211">
        <v>0</v>
      </c>
      <c r="G73" s="211">
        <v>0</v>
      </c>
      <c r="H73" s="211">
        <v>0</v>
      </c>
      <c r="I73" s="207">
        <f>SUM(J73:K73)</f>
        <v>0</v>
      </c>
      <c r="J73" s="211">
        <v>0</v>
      </c>
      <c r="K73" s="211">
        <v>0</v>
      </c>
      <c r="L73" s="211">
        <v>0</v>
      </c>
      <c r="M73" s="207">
        <f>I73</f>
        <v>0</v>
      </c>
    </row>
    <row r="74" spans="1:13" s="8" customFormat="1" ht="12">
      <c r="A74" s="215" t="s">
        <v>169</v>
      </c>
      <c r="B74" s="41">
        <v>3142</v>
      </c>
      <c r="C74" s="41">
        <v>490</v>
      </c>
      <c r="D74" s="211">
        <v>3398891.79</v>
      </c>
      <c r="E74" s="211">
        <v>3398891.79</v>
      </c>
      <c r="F74" s="211">
        <v>3398891.79</v>
      </c>
      <c r="G74" s="211">
        <v>0</v>
      </c>
      <c r="H74" s="211">
        <v>0</v>
      </c>
      <c r="I74" s="207">
        <f>SUM(J74:K74)</f>
        <v>0</v>
      </c>
      <c r="J74" s="211">
        <v>0</v>
      </c>
      <c r="K74" s="211">
        <v>0</v>
      </c>
      <c r="L74" s="211">
        <v>0</v>
      </c>
      <c r="M74" s="207">
        <f>I74</f>
        <v>0</v>
      </c>
    </row>
    <row r="75" spans="1:13" s="8" customFormat="1" ht="12">
      <c r="A75" s="215" t="s">
        <v>84</v>
      </c>
      <c r="B75" s="41">
        <v>3143</v>
      </c>
      <c r="C75" s="41">
        <v>500</v>
      </c>
      <c r="D75" s="211">
        <v>0</v>
      </c>
      <c r="E75" s="211">
        <v>0</v>
      </c>
      <c r="F75" s="211">
        <v>0</v>
      </c>
      <c r="G75" s="211">
        <v>0</v>
      </c>
      <c r="H75" s="211">
        <v>0</v>
      </c>
      <c r="I75" s="207">
        <f>SUM(J75:K75)</f>
        <v>0</v>
      </c>
      <c r="J75" s="211">
        <v>0</v>
      </c>
      <c r="K75" s="211">
        <v>0</v>
      </c>
      <c r="L75" s="211">
        <v>0</v>
      </c>
      <c r="M75" s="207">
        <f>I75</f>
        <v>0</v>
      </c>
    </row>
    <row r="76" spans="1:13" s="8" customFormat="1" ht="11.25">
      <c r="A76" s="43" t="s">
        <v>85</v>
      </c>
      <c r="B76" s="44">
        <v>3150</v>
      </c>
      <c r="C76" s="44">
        <v>510</v>
      </c>
      <c r="D76" s="211">
        <v>0</v>
      </c>
      <c r="E76" s="211">
        <v>0</v>
      </c>
      <c r="F76" s="211">
        <v>0</v>
      </c>
      <c r="G76" s="211">
        <v>0</v>
      </c>
      <c r="H76" s="211">
        <v>0</v>
      </c>
      <c r="I76" s="207">
        <f>SUM(J76:K76)</f>
        <v>0</v>
      </c>
      <c r="J76" s="211">
        <v>0</v>
      </c>
      <c r="K76" s="211">
        <v>0</v>
      </c>
      <c r="L76" s="211">
        <v>0</v>
      </c>
      <c r="M76" s="207">
        <f>I76</f>
        <v>0</v>
      </c>
    </row>
    <row r="77" spans="1:13" s="8" customFormat="1" ht="11.25">
      <c r="A77" s="43" t="s">
        <v>86</v>
      </c>
      <c r="B77" s="44">
        <v>3160</v>
      </c>
      <c r="C77" s="44">
        <v>520</v>
      </c>
      <c r="D77" s="211">
        <v>0</v>
      </c>
      <c r="E77" s="211">
        <v>0</v>
      </c>
      <c r="F77" s="211">
        <v>0</v>
      </c>
      <c r="G77" s="211">
        <v>0</v>
      </c>
      <c r="H77" s="211">
        <v>0</v>
      </c>
      <c r="I77" s="207">
        <f>SUM(J77:K77)</f>
        <v>0</v>
      </c>
      <c r="J77" s="211">
        <v>0</v>
      </c>
      <c r="K77" s="211">
        <v>0</v>
      </c>
      <c r="L77" s="211">
        <v>0</v>
      </c>
      <c r="M77" s="207">
        <f>I77</f>
        <v>0</v>
      </c>
    </row>
    <row r="78" spans="1:13" s="8" customFormat="1" ht="12" customHeight="1">
      <c r="A78" s="42" t="s">
        <v>87</v>
      </c>
      <c r="B78" s="38">
        <v>3200</v>
      </c>
      <c r="C78" s="38">
        <v>530</v>
      </c>
      <c r="D78" s="209">
        <f>SUM(D79:D82)</f>
        <v>0</v>
      </c>
      <c r="E78" s="209">
        <f t="shared" ref="E78:M78" si="19">SUM(E79:E82)</f>
        <v>0</v>
      </c>
      <c r="F78" s="209">
        <f t="shared" si="19"/>
        <v>0</v>
      </c>
      <c r="G78" s="209">
        <f t="shared" si="19"/>
        <v>0</v>
      </c>
      <c r="H78" s="209">
        <f t="shared" si="19"/>
        <v>0</v>
      </c>
      <c r="I78" s="209">
        <f t="shared" si="19"/>
        <v>0</v>
      </c>
      <c r="J78" s="209">
        <f t="shared" si="19"/>
        <v>0</v>
      </c>
      <c r="K78" s="209">
        <f t="shared" si="19"/>
        <v>0</v>
      </c>
      <c r="L78" s="209">
        <f t="shared" si="19"/>
        <v>0</v>
      </c>
      <c r="M78" s="209">
        <f t="shared" si="19"/>
        <v>0</v>
      </c>
    </row>
    <row r="79" spans="1:13" s="8" customFormat="1" ht="11.25">
      <c r="A79" s="54" t="s">
        <v>170</v>
      </c>
      <c r="B79" s="44">
        <v>3210</v>
      </c>
      <c r="C79" s="44">
        <v>540</v>
      </c>
      <c r="D79" s="211">
        <v>0</v>
      </c>
      <c r="E79" s="211">
        <v>0</v>
      </c>
      <c r="F79" s="211">
        <v>0</v>
      </c>
      <c r="G79" s="211">
        <v>0</v>
      </c>
      <c r="H79" s="211">
        <v>0</v>
      </c>
      <c r="I79" s="207">
        <f>SUM(J79:K79)</f>
        <v>0</v>
      </c>
      <c r="J79" s="211">
        <v>0</v>
      </c>
      <c r="K79" s="211">
        <v>0</v>
      </c>
      <c r="L79" s="211">
        <v>0</v>
      </c>
      <c r="M79" s="207">
        <f>I79</f>
        <v>0</v>
      </c>
    </row>
    <row r="80" spans="1:13" s="8" customFormat="1" ht="11.25">
      <c r="A80" s="54" t="s">
        <v>89</v>
      </c>
      <c r="B80" s="44">
        <v>3220</v>
      </c>
      <c r="C80" s="44">
        <v>550</v>
      </c>
      <c r="D80" s="211">
        <v>0</v>
      </c>
      <c r="E80" s="211">
        <v>0</v>
      </c>
      <c r="F80" s="211">
        <v>0</v>
      </c>
      <c r="G80" s="211">
        <v>0</v>
      </c>
      <c r="H80" s="211">
        <v>0</v>
      </c>
      <c r="I80" s="207">
        <f>SUM(J80:K80)</f>
        <v>0</v>
      </c>
      <c r="J80" s="211">
        <v>0</v>
      </c>
      <c r="K80" s="211">
        <v>0</v>
      </c>
      <c r="L80" s="211">
        <v>0</v>
      </c>
      <c r="M80" s="207">
        <f>I80</f>
        <v>0</v>
      </c>
    </row>
    <row r="81" spans="1:13" s="8" customFormat="1" ht="12.75" customHeight="1">
      <c r="A81" s="43" t="s">
        <v>90</v>
      </c>
      <c r="B81" s="44">
        <v>3230</v>
      </c>
      <c r="C81" s="44">
        <v>560</v>
      </c>
      <c r="D81" s="211">
        <v>0</v>
      </c>
      <c r="E81" s="211">
        <v>0</v>
      </c>
      <c r="F81" s="211">
        <v>0</v>
      </c>
      <c r="G81" s="211">
        <v>0</v>
      </c>
      <c r="H81" s="211">
        <v>0</v>
      </c>
      <c r="I81" s="207">
        <f>SUM(J81:K81)</f>
        <v>0</v>
      </c>
      <c r="J81" s="211">
        <v>0</v>
      </c>
      <c r="K81" s="211">
        <v>0</v>
      </c>
      <c r="L81" s="211">
        <v>0</v>
      </c>
      <c r="M81" s="207">
        <f>I81</f>
        <v>0</v>
      </c>
    </row>
    <row r="82" spans="1:13" s="8" customFormat="1" ht="16.5" customHeight="1">
      <c r="A82" s="43" t="s">
        <v>91</v>
      </c>
      <c r="B82" s="44">
        <v>3240</v>
      </c>
      <c r="C82" s="44">
        <v>570</v>
      </c>
      <c r="D82" s="211">
        <v>0</v>
      </c>
      <c r="E82" s="211">
        <v>0</v>
      </c>
      <c r="F82" s="211">
        <v>0</v>
      </c>
      <c r="G82" s="211">
        <v>0</v>
      </c>
      <c r="H82" s="211">
        <v>0</v>
      </c>
      <c r="I82" s="207">
        <f>SUM(J82:K82)</f>
        <v>0</v>
      </c>
      <c r="J82" s="211">
        <v>0</v>
      </c>
      <c r="K82" s="211">
        <v>0</v>
      </c>
      <c r="L82" s="211">
        <v>0</v>
      </c>
      <c r="M82" s="207">
        <f>I82</f>
        <v>0</v>
      </c>
    </row>
    <row r="83" spans="1:13" ht="14.25" customHeight="1">
      <c r="A83" s="216" t="s">
        <v>171</v>
      </c>
      <c r="B83" s="217" t="s">
        <v>172</v>
      </c>
      <c r="C83" s="217">
        <v>580</v>
      </c>
      <c r="D83" s="218">
        <f>SUM(D27)+SUM(D26)</f>
        <v>3398891.79</v>
      </c>
      <c r="E83" s="218">
        <f t="shared" ref="E83:M83" si="20">SUM(E27)+SUM(E26)</f>
        <v>3398891.79</v>
      </c>
      <c r="F83" s="218">
        <f t="shared" si="20"/>
        <v>3398891.79</v>
      </c>
      <c r="G83" s="218">
        <f t="shared" si="20"/>
        <v>0</v>
      </c>
      <c r="H83" s="218">
        <f t="shared" si="20"/>
        <v>0</v>
      </c>
      <c r="I83" s="218">
        <f t="shared" si="20"/>
        <v>0</v>
      </c>
      <c r="J83" s="218">
        <f t="shared" si="20"/>
        <v>0</v>
      </c>
      <c r="K83" s="218">
        <f t="shared" si="20"/>
        <v>0</v>
      </c>
      <c r="L83" s="218">
        <f t="shared" si="20"/>
        <v>0</v>
      </c>
      <c r="M83" s="218">
        <f t="shared" si="20"/>
        <v>0</v>
      </c>
    </row>
    <row r="84" spans="1:13" ht="24" customHeight="1">
      <c r="A84" s="219" t="s">
        <v>173</v>
      </c>
      <c r="B84" s="220"/>
      <c r="C84" s="220"/>
      <c r="D84" s="220"/>
    </row>
    <row r="85" spans="1:13">
      <c r="A85" s="102" t="str">
        <f>[1]ЗАПОЛНИТЬ!F30</f>
        <v xml:space="preserve">Керівник </v>
      </c>
      <c r="C85" s="102"/>
      <c r="D85" s="102"/>
      <c r="E85" s="102"/>
      <c r="F85" s="102"/>
      <c r="G85" s="107"/>
      <c r="H85" s="107"/>
      <c r="J85" s="104" t="str">
        <f>[1]ЗАПОЛНИТЬ!F26</f>
        <v>С.М.Дорошенко</v>
      </c>
      <c r="K85" s="104"/>
      <c r="L85" s="104"/>
    </row>
    <row r="86" spans="1:13">
      <c r="A86" s="102"/>
      <c r="C86" s="102"/>
      <c r="D86" s="102"/>
      <c r="E86" s="102"/>
      <c r="F86" s="102"/>
      <c r="G86" s="105" t="s">
        <v>103</v>
      </c>
      <c r="H86" s="105"/>
      <c r="J86" s="106" t="s">
        <v>104</v>
      </c>
      <c r="K86" s="106"/>
    </row>
    <row r="87" spans="1:13">
      <c r="A87" s="102" t="str">
        <f>[1]ЗАПОЛНИТЬ!F31</f>
        <v>Головний бухгалтер</v>
      </c>
      <c r="C87" s="102"/>
      <c r="D87" s="102"/>
      <c r="E87" s="102"/>
      <c r="F87" s="102"/>
      <c r="G87" s="107"/>
      <c r="H87" s="107"/>
      <c r="J87" s="104" t="str">
        <f>[1]ЗАПОЛНИТЬ!F28</f>
        <v>Л.М.Альохіна</v>
      </c>
      <c r="K87" s="104"/>
      <c r="L87" s="104"/>
    </row>
    <row r="88" spans="1:13">
      <c r="A88" s="1" t="str">
        <f>[1]ЗАПОЛНИТЬ!C19</f>
        <v>"10"січня 2019 року</v>
      </c>
      <c r="C88" s="102"/>
      <c r="D88" s="102"/>
      <c r="E88" s="102"/>
      <c r="F88" s="102"/>
      <c r="G88" s="105" t="s">
        <v>103</v>
      </c>
      <c r="H88" s="105"/>
      <c r="J88" s="106" t="s">
        <v>104</v>
      </c>
      <c r="K88" s="106"/>
      <c r="L88" s="109"/>
    </row>
    <row r="89" spans="1:13">
      <c r="A89" s="8"/>
    </row>
  </sheetData>
  <sheetProtection sheet="1" formatColumns="0" formatRows="0"/>
  <mergeCells count="43">
    <mergeCell ref="G87:H87"/>
    <mergeCell ref="J87:L87"/>
    <mergeCell ref="G88:H88"/>
    <mergeCell ref="J88:K88"/>
    <mergeCell ref="K22:K24"/>
    <mergeCell ref="A84:D84"/>
    <mergeCell ref="G85:H85"/>
    <mergeCell ref="J85:L85"/>
    <mergeCell ref="G86:H86"/>
    <mergeCell ref="J86:K86"/>
    <mergeCell ref="E20:F20"/>
    <mergeCell ref="G20:G24"/>
    <mergeCell ref="H20:H24"/>
    <mergeCell ref="I20:K20"/>
    <mergeCell ref="L20:L24"/>
    <mergeCell ref="E21:E24"/>
    <mergeCell ref="F21:F24"/>
    <mergeCell ref="I21:I24"/>
    <mergeCell ref="J21:K21"/>
    <mergeCell ref="J22:J24"/>
    <mergeCell ref="A15:D15"/>
    <mergeCell ref="F15:M15"/>
    <mergeCell ref="A18:L18"/>
    <mergeCell ref="A19:A24"/>
    <mergeCell ref="B19:B24"/>
    <mergeCell ref="C19:C24"/>
    <mergeCell ref="D19:G19"/>
    <mergeCell ref="H19:L19"/>
    <mergeCell ref="M19:M24"/>
    <mergeCell ref="D20:D24"/>
    <mergeCell ref="B11:J11"/>
    <mergeCell ref="A12:D12"/>
    <mergeCell ref="F12:L12"/>
    <mergeCell ref="A13:D13"/>
    <mergeCell ref="F13:M13"/>
    <mergeCell ref="A14:D14"/>
    <mergeCell ref="F14:M14"/>
    <mergeCell ref="J1:M3"/>
    <mergeCell ref="A4:M4"/>
    <mergeCell ref="A5:G5"/>
    <mergeCell ref="A6:M6"/>
    <mergeCell ref="B9:J9"/>
    <mergeCell ref="B10:J10"/>
  </mergeCells>
  <pageMargins left="0.19685039370078741" right="0.19685039370078741" top="0.31496062992125984" bottom="0.19685039370078741" header="0.31496062992125984" footer="0.19685039370078741"/>
  <pageSetup paperSize="9" scale="87" fitToHeight="2" orientation="landscape" r:id="rId1"/>
</worksheet>
</file>

<file path=xl/worksheets/sheet9.xml><?xml version="1.0" encoding="utf-8"?>
<worksheet xmlns="http://schemas.openxmlformats.org/spreadsheetml/2006/main" xmlns:r="http://schemas.openxmlformats.org/officeDocument/2006/relationships">
  <sheetPr codeName="Аркуш167">
    <pageSetUpPr fitToPage="1"/>
  </sheetPr>
  <dimension ref="A1:N54"/>
  <sheetViews>
    <sheetView zoomScale="110" zoomScaleNormal="110" workbookViewId="0">
      <selection activeCell="O23" sqref="O23"/>
    </sheetView>
  </sheetViews>
  <sheetFormatPr defaultRowHeight="15"/>
  <cols>
    <col min="1" max="1" width="23.5703125" style="1" customWidth="1"/>
    <col min="2" max="2" width="6.5703125" style="1" customWidth="1"/>
    <col min="3" max="3" width="5" style="1" customWidth="1"/>
    <col min="4" max="4" width="6.28515625" style="1" customWidth="1"/>
    <col min="5" max="6" width="7.5703125" style="1" customWidth="1"/>
    <col min="7" max="7" width="8.42578125" style="1" customWidth="1"/>
    <col min="8" max="8" width="5.42578125" style="1" customWidth="1"/>
    <col min="9" max="9" width="6.42578125" style="1" customWidth="1"/>
    <col min="10" max="10" width="9.140625" style="1"/>
    <col min="11" max="11" width="1.5703125" style="1" customWidth="1"/>
    <col min="12" max="13" width="8.140625" style="1" customWidth="1"/>
    <col min="14" max="16384" width="9.140625" style="1"/>
  </cols>
  <sheetData>
    <row r="1" spans="1:13" ht="1.5" customHeight="1">
      <c r="G1" s="221" t="s">
        <v>175</v>
      </c>
      <c r="H1" s="221"/>
      <c r="I1" s="221"/>
      <c r="J1" s="221"/>
      <c r="K1" s="221"/>
      <c r="L1" s="221"/>
      <c r="M1" s="221"/>
    </row>
    <row r="2" spans="1:13" ht="16.5" customHeight="1">
      <c r="G2" s="221"/>
      <c r="H2" s="221"/>
      <c r="I2" s="221"/>
      <c r="J2" s="221"/>
      <c r="K2" s="221"/>
      <c r="L2" s="221"/>
      <c r="M2" s="221"/>
    </row>
    <row r="3" spans="1:13" ht="30" customHeight="1">
      <c r="G3" s="221"/>
      <c r="H3" s="221"/>
      <c r="I3" s="221"/>
      <c r="J3" s="221"/>
      <c r="K3" s="221"/>
      <c r="L3" s="221"/>
      <c r="M3" s="221"/>
    </row>
    <row r="4" spans="1:13" ht="21" customHeight="1">
      <c r="G4" s="221"/>
      <c r="H4" s="221"/>
      <c r="I4" s="221"/>
      <c r="J4" s="221"/>
      <c r="K4" s="221"/>
      <c r="L4" s="221"/>
      <c r="M4" s="221"/>
    </row>
    <row r="5" spans="1:13">
      <c r="A5" s="4" t="s">
        <v>176</v>
      </c>
      <c r="B5" s="4"/>
      <c r="C5" s="4"/>
      <c r="D5" s="4"/>
      <c r="E5" s="4"/>
      <c r="F5" s="4"/>
      <c r="G5" s="4"/>
      <c r="H5" s="4"/>
      <c r="I5" s="4"/>
      <c r="J5" s="4"/>
      <c r="K5" s="4"/>
      <c r="L5" s="4"/>
      <c r="M5" s="4"/>
    </row>
    <row r="6" spans="1:13">
      <c r="A6" s="4" t="str">
        <f>CONCATENATE("за ",[1]ЗАПОЛНИТЬ!$B$17," ",[1]ЗАПОЛНИТЬ!$C$17)</f>
        <v>за  2018 р.</v>
      </c>
      <c r="B6" s="4"/>
      <c r="C6" s="4"/>
      <c r="D6" s="4"/>
      <c r="E6" s="4"/>
      <c r="F6" s="4"/>
      <c r="G6" s="4"/>
      <c r="H6" s="4"/>
      <c r="I6" s="4"/>
      <c r="J6" s="4"/>
      <c r="K6" s="4"/>
      <c r="L6" s="4"/>
      <c r="M6" s="4"/>
    </row>
    <row r="7" spans="1:13" ht="11.25" customHeight="1">
      <c r="L7" s="222" t="s">
        <v>177</v>
      </c>
      <c r="M7" s="222"/>
    </row>
    <row r="8" spans="1:13" ht="30" customHeight="1">
      <c r="A8" s="11" t="s">
        <v>3</v>
      </c>
      <c r="B8" s="116" t="str">
        <f>[1]ЗАПОЛНИТЬ!$B$3</f>
        <v>Управління з будівництва, ремонту та реконструкції Департаменту будівництва та шляхового господарства ХМР</v>
      </c>
      <c r="C8" s="116"/>
      <c r="D8" s="116"/>
      <c r="E8" s="116"/>
      <c r="F8" s="116"/>
      <c r="G8" s="116"/>
      <c r="H8" s="116"/>
      <c r="I8" s="116"/>
      <c r="J8" s="13" t="str">
        <f>[1]ЗАПОЛНИТЬ!$A$13</f>
        <v>за ЄДРПОУ</v>
      </c>
      <c r="K8" s="13"/>
      <c r="L8" s="223" t="str">
        <f>[1]ЗАПОЛНИТЬ!$B$13</f>
        <v>04058516</v>
      </c>
      <c r="M8" s="119"/>
    </row>
    <row r="9" spans="1:13" ht="28.5" customHeight="1">
      <c r="A9" s="115" t="s">
        <v>5</v>
      </c>
      <c r="B9" s="21" t="str">
        <f>[1]ЗАПОЛНИТЬ!$B$5</f>
        <v>Харківська обл., місто Харків, Дзержинський район, майдан Конституції, будинок  7</v>
      </c>
      <c r="C9" s="21"/>
      <c r="D9" s="21"/>
      <c r="E9" s="21"/>
      <c r="F9" s="21"/>
      <c r="G9" s="21"/>
      <c r="H9" s="21"/>
      <c r="I9" s="21"/>
      <c r="J9" s="13" t="str">
        <f>[1]ЗАПОЛНИТЬ!$A$14</f>
        <v>за КОАТУУ</v>
      </c>
      <c r="K9" s="13"/>
      <c r="L9" s="119">
        <f>[1]ЗАПОЛНИТЬ!$B$14</f>
        <v>6310136300</v>
      </c>
      <c r="M9" s="119"/>
    </row>
    <row r="10" spans="1:13" ht="29.25" customHeight="1">
      <c r="A10" s="115" t="str">
        <f>[1]Ф.4.3.1.КВК2!$A$11</f>
        <v>Організаційно-правова форма господарювання</v>
      </c>
      <c r="B10" s="224" t="str">
        <f>[1]ЗАПОЛНИТЬ!$D$15</f>
        <v>Орган місцевого самоврядування</v>
      </c>
      <c r="C10" s="224"/>
      <c r="D10" s="224"/>
      <c r="E10" s="224"/>
      <c r="F10" s="224"/>
      <c r="G10" s="224"/>
      <c r="H10" s="224"/>
      <c r="I10" s="224"/>
      <c r="J10" s="13" t="str">
        <f>[1]ЗАПОЛНИТЬ!$A$15</f>
        <v>за КОПФГ</v>
      </c>
      <c r="K10" s="225"/>
      <c r="L10" s="119">
        <f>[1]ЗАПОЛНИТЬ!$B$15</f>
        <v>420</v>
      </c>
      <c r="M10" s="119"/>
    </row>
    <row r="11" spans="1:13" ht="29.25" customHeight="1">
      <c r="A11" s="22" t="s">
        <v>178</v>
      </c>
      <c r="B11" s="22"/>
      <c r="C11" s="22"/>
      <c r="D11" s="22"/>
      <c r="E11" s="28" t="str">
        <f>[1]ЗАПОЛНИТЬ!$H$9</f>
        <v>-</v>
      </c>
      <c r="F11" s="226" t="str">
        <f>IF(E11&gt;0,VLOOKUP(E11,'[1]ДовидникКВК(ГОС)'!A:B,2,FALSE),"")</f>
        <v>-</v>
      </c>
      <c r="G11" s="226"/>
      <c r="H11" s="226"/>
      <c r="I11" s="226"/>
      <c r="J11" s="226"/>
      <c r="K11" s="226"/>
      <c r="L11" s="226"/>
      <c r="M11" s="226"/>
    </row>
    <row r="12" spans="1:13" ht="29.25" customHeight="1">
      <c r="A12" s="22" t="s">
        <v>179</v>
      </c>
      <c r="B12" s="22"/>
      <c r="C12" s="22"/>
      <c r="D12" s="22"/>
      <c r="E12" s="196" t="str">
        <f>[1]ЗАПОЛНИТЬ!$H$10</f>
        <v>15</v>
      </c>
      <c r="F12" s="197" t="str">
        <f>[1]ЗАПОЛНИТЬ!I10</f>
        <v>Департамент будівництва та шляхового господарства Харківської міської ради</v>
      </c>
      <c r="G12" s="197"/>
      <c r="H12" s="197"/>
      <c r="I12" s="197"/>
      <c r="J12" s="197"/>
      <c r="K12" s="197"/>
      <c r="L12" s="197"/>
      <c r="M12" s="197"/>
    </row>
    <row r="13" spans="1:13" ht="23.25">
      <c r="A13" s="227" t="s">
        <v>180</v>
      </c>
      <c r="B13" s="13"/>
      <c r="C13" s="13"/>
      <c r="D13" s="13"/>
      <c r="E13" s="13"/>
      <c r="F13" s="13"/>
      <c r="G13" s="13"/>
      <c r="H13" s="13"/>
      <c r="I13" s="13"/>
      <c r="J13" s="13"/>
      <c r="K13" s="13"/>
      <c r="L13" s="13"/>
      <c r="M13" s="13"/>
    </row>
    <row r="14" spans="1:13" ht="8.25" customHeight="1" thickBot="1"/>
    <row r="15" spans="1:13" ht="64.5" customHeight="1" thickTop="1" thickBot="1">
      <c r="A15" s="228" t="s">
        <v>181</v>
      </c>
      <c r="B15" s="228"/>
      <c r="C15" s="228"/>
      <c r="D15" s="228"/>
      <c r="E15" s="229" t="s">
        <v>182</v>
      </c>
      <c r="F15" s="229"/>
      <c r="G15" s="230" t="s">
        <v>183</v>
      </c>
      <c r="H15" s="228" t="s">
        <v>184</v>
      </c>
      <c r="I15" s="228"/>
      <c r="J15" s="228"/>
      <c r="K15" s="228"/>
      <c r="L15" s="228"/>
      <c r="M15" s="228"/>
    </row>
    <row r="16" spans="1:13" ht="16.5" thickTop="1" thickBot="1">
      <c r="A16" s="231">
        <v>1</v>
      </c>
      <c r="B16" s="231"/>
      <c r="C16" s="231"/>
      <c r="D16" s="231"/>
      <c r="E16" s="231">
        <v>2</v>
      </c>
      <c r="F16" s="231"/>
      <c r="G16" s="232">
        <v>3</v>
      </c>
      <c r="H16" s="233">
        <v>4</v>
      </c>
      <c r="I16" s="233"/>
      <c r="J16" s="233"/>
      <c r="K16" s="233"/>
      <c r="L16" s="233"/>
      <c r="M16" s="233"/>
    </row>
    <row r="17" spans="1:13" ht="15.75" customHeight="1" thickTop="1">
      <c r="A17" s="234" t="s">
        <v>185</v>
      </c>
      <c r="B17" s="235"/>
      <c r="C17" s="235"/>
      <c r="D17" s="236"/>
      <c r="E17" s="234" t="s">
        <v>186</v>
      </c>
      <c r="F17" s="236"/>
      <c r="G17" s="237" t="s">
        <v>187</v>
      </c>
      <c r="H17" s="238" t="s">
        <v>188</v>
      </c>
      <c r="I17" s="239"/>
      <c r="J17" s="239"/>
      <c r="K17" s="239"/>
      <c r="L17" s="239"/>
      <c r="M17" s="240"/>
    </row>
    <row r="18" spans="1:13">
      <c r="A18" s="241"/>
      <c r="B18" s="242"/>
      <c r="C18" s="242"/>
      <c r="D18" s="243"/>
      <c r="E18" s="241"/>
      <c r="F18" s="243"/>
      <c r="G18" s="244"/>
      <c r="H18" s="245"/>
      <c r="I18" s="246"/>
      <c r="J18" s="246"/>
      <c r="K18" s="246"/>
      <c r="L18" s="246"/>
      <c r="M18" s="247"/>
    </row>
    <row r="19" spans="1:13">
      <c r="A19" s="241"/>
      <c r="B19" s="242"/>
      <c r="C19" s="242"/>
      <c r="D19" s="243"/>
      <c r="E19" s="241"/>
      <c r="F19" s="243"/>
      <c r="G19" s="244"/>
      <c r="H19" s="245"/>
      <c r="I19" s="246"/>
      <c r="J19" s="246"/>
      <c r="K19" s="246"/>
      <c r="L19" s="246"/>
      <c r="M19" s="247"/>
    </row>
    <row r="20" spans="1:13">
      <c r="A20" s="241"/>
      <c r="B20" s="242"/>
      <c r="C20" s="242"/>
      <c r="D20" s="243"/>
      <c r="E20" s="241"/>
      <c r="F20" s="243"/>
      <c r="G20" s="244"/>
      <c r="H20" s="245"/>
      <c r="I20" s="246"/>
      <c r="J20" s="246"/>
      <c r="K20" s="246"/>
      <c r="L20" s="246"/>
      <c r="M20" s="247"/>
    </row>
    <row r="21" spans="1:13">
      <c r="A21" s="241"/>
      <c r="B21" s="242"/>
      <c r="C21" s="242"/>
      <c r="D21" s="243"/>
      <c r="E21" s="241"/>
      <c r="F21" s="243"/>
      <c r="G21" s="244"/>
      <c r="H21" s="245"/>
      <c r="I21" s="246"/>
      <c r="J21" s="246"/>
      <c r="K21" s="246"/>
      <c r="L21" s="246"/>
      <c r="M21" s="247"/>
    </row>
    <row r="22" spans="1:13">
      <c r="A22" s="241"/>
      <c r="B22" s="242"/>
      <c r="C22" s="242"/>
      <c r="D22" s="243"/>
      <c r="E22" s="241"/>
      <c r="F22" s="243"/>
      <c r="G22" s="244"/>
      <c r="H22" s="245"/>
      <c r="I22" s="246"/>
      <c r="J22" s="246"/>
      <c r="K22" s="246"/>
      <c r="L22" s="246"/>
      <c r="M22" s="247"/>
    </row>
    <row r="23" spans="1:13">
      <c r="A23" s="241"/>
      <c r="B23" s="242"/>
      <c r="C23" s="242"/>
      <c r="D23" s="243"/>
      <c r="E23" s="241"/>
      <c r="F23" s="243"/>
      <c r="G23" s="244"/>
      <c r="H23" s="245"/>
      <c r="I23" s="246"/>
      <c r="J23" s="246"/>
      <c r="K23" s="246"/>
      <c r="L23" s="246"/>
      <c r="M23" s="247"/>
    </row>
    <row r="24" spans="1:13">
      <c r="A24" s="241"/>
      <c r="B24" s="242"/>
      <c r="C24" s="242"/>
      <c r="D24" s="243"/>
      <c r="E24" s="241"/>
      <c r="F24" s="243"/>
      <c r="G24" s="244"/>
      <c r="H24" s="245"/>
      <c r="I24" s="246"/>
      <c r="J24" s="246"/>
      <c r="K24" s="246"/>
      <c r="L24" s="246"/>
      <c r="M24" s="247"/>
    </row>
    <row r="25" spans="1:13">
      <c r="A25" s="241"/>
      <c r="B25" s="242"/>
      <c r="C25" s="242"/>
      <c r="D25" s="243"/>
      <c r="E25" s="241"/>
      <c r="F25" s="243"/>
      <c r="G25" s="244"/>
      <c r="H25" s="245"/>
      <c r="I25" s="246"/>
      <c r="J25" s="246"/>
      <c r="K25" s="246"/>
      <c r="L25" s="246"/>
      <c r="M25" s="247"/>
    </row>
    <row r="26" spans="1:13">
      <c r="A26" s="241"/>
      <c r="B26" s="242"/>
      <c r="C26" s="242"/>
      <c r="D26" s="243"/>
      <c r="E26" s="241"/>
      <c r="F26" s="243"/>
      <c r="G26" s="244"/>
      <c r="H26" s="245"/>
      <c r="I26" s="246"/>
      <c r="J26" s="246"/>
      <c r="K26" s="246"/>
      <c r="L26" s="246"/>
      <c r="M26" s="247"/>
    </row>
    <row r="27" spans="1:13">
      <c r="A27" s="241"/>
      <c r="B27" s="242"/>
      <c r="C27" s="242"/>
      <c r="D27" s="243"/>
      <c r="E27" s="241"/>
      <c r="F27" s="243"/>
      <c r="G27" s="244"/>
      <c r="H27" s="245"/>
      <c r="I27" s="246"/>
      <c r="J27" s="246"/>
      <c r="K27" s="246"/>
      <c r="L27" s="246"/>
      <c r="M27" s="247"/>
    </row>
    <row r="28" spans="1:13">
      <c r="A28" s="241"/>
      <c r="B28" s="242"/>
      <c r="C28" s="242"/>
      <c r="D28" s="243"/>
      <c r="E28" s="241"/>
      <c r="F28" s="243"/>
      <c r="G28" s="244"/>
      <c r="H28" s="245"/>
      <c r="I28" s="246"/>
      <c r="J28" s="246"/>
      <c r="K28" s="246"/>
      <c r="L28" s="246"/>
      <c r="M28" s="247"/>
    </row>
    <row r="29" spans="1:13">
      <c r="A29" s="241"/>
      <c r="B29" s="242"/>
      <c r="C29" s="242"/>
      <c r="D29" s="243"/>
      <c r="E29" s="241"/>
      <c r="F29" s="243"/>
      <c r="G29" s="244"/>
      <c r="H29" s="245"/>
      <c r="I29" s="246"/>
      <c r="J29" s="246"/>
      <c r="K29" s="246"/>
      <c r="L29" s="246"/>
      <c r="M29" s="247"/>
    </row>
    <row r="30" spans="1:13">
      <c r="A30" s="241"/>
      <c r="B30" s="242"/>
      <c r="C30" s="242"/>
      <c r="D30" s="243"/>
      <c r="E30" s="241"/>
      <c r="F30" s="243"/>
      <c r="G30" s="244"/>
      <c r="H30" s="245"/>
      <c r="I30" s="246"/>
      <c r="J30" s="246"/>
      <c r="K30" s="246"/>
      <c r="L30" s="246"/>
      <c r="M30" s="247"/>
    </row>
    <row r="31" spans="1:13">
      <c r="A31" s="241"/>
      <c r="B31" s="242"/>
      <c r="C31" s="242"/>
      <c r="D31" s="243"/>
      <c r="E31" s="241"/>
      <c r="F31" s="243"/>
      <c r="G31" s="244"/>
      <c r="H31" s="245"/>
      <c r="I31" s="246"/>
      <c r="J31" s="246"/>
      <c r="K31" s="246"/>
      <c r="L31" s="246"/>
      <c r="M31" s="247"/>
    </row>
    <row r="32" spans="1:13">
      <c r="A32" s="241"/>
      <c r="B32" s="242"/>
      <c r="C32" s="242"/>
      <c r="D32" s="243"/>
      <c r="E32" s="241"/>
      <c r="F32" s="243"/>
      <c r="G32" s="244"/>
      <c r="H32" s="245"/>
      <c r="I32" s="246"/>
      <c r="J32" s="246"/>
      <c r="K32" s="246"/>
      <c r="L32" s="246"/>
      <c r="M32" s="247"/>
    </row>
    <row r="33" spans="1:13">
      <c r="A33" s="241"/>
      <c r="B33" s="242"/>
      <c r="C33" s="242"/>
      <c r="D33" s="243"/>
      <c r="E33" s="241"/>
      <c r="F33" s="243"/>
      <c r="G33" s="244"/>
      <c r="H33" s="245"/>
      <c r="I33" s="246"/>
      <c r="J33" s="246"/>
      <c r="K33" s="246"/>
      <c r="L33" s="246"/>
      <c r="M33" s="247"/>
    </row>
    <row r="34" spans="1:13">
      <c r="A34" s="241"/>
      <c r="B34" s="242"/>
      <c r="C34" s="242"/>
      <c r="D34" s="243"/>
      <c r="E34" s="241"/>
      <c r="F34" s="243"/>
      <c r="G34" s="244"/>
      <c r="H34" s="245"/>
      <c r="I34" s="246"/>
      <c r="J34" s="246"/>
      <c r="K34" s="246"/>
      <c r="L34" s="246"/>
      <c r="M34" s="247"/>
    </row>
    <row r="35" spans="1:13">
      <c r="A35" s="241"/>
      <c r="B35" s="242"/>
      <c r="C35" s="242"/>
      <c r="D35" s="243"/>
      <c r="E35" s="241"/>
      <c r="F35" s="243"/>
      <c r="G35" s="244"/>
      <c r="H35" s="245"/>
      <c r="I35" s="246"/>
      <c r="J35" s="246"/>
      <c r="K35" s="246"/>
      <c r="L35" s="246"/>
      <c r="M35" s="247"/>
    </row>
    <row r="36" spans="1:13">
      <c r="A36" s="241"/>
      <c r="B36" s="242"/>
      <c r="C36" s="242"/>
      <c r="D36" s="243"/>
      <c r="E36" s="241"/>
      <c r="F36" s="243"/>
      <c r="G36" s="244"/>
      <c r="H36" s="245"/>
      <c r="I36" s="246"/>
      <c r="J36" s="246"/>
      <c r="K36" s="246"/>
      <c r="L36" s="246"/>
      <c r="M36" s="247"/>
    </row>
    <row r="37" spans="1:13">
      <c r="A37" s="241"/>
      <c r="B37" s="242"/>
      <c r="C37" s="242"/>
      <c r="D37" s="243"/>
      <c r="E37" s="241"/>
      <c r="F37" s="243"/>
      <c r="G37" s="244"/>
      <c r="H37" s="245"/>
      <c r="I37" s="246"/>
      <c r="J37" s="246"/>
      <c r="K37" s="246"/>
      <c r="L37" s="246"/>
      <c r="M37" s="247"/>
    </row>
    <row r="38" spans="1:13">
      <c r="A38" s="241"/>
      <c r="B38" s="242"/>
      <c r="C38" s="242"/>
      <c r="D38" s="243"/>
      <c r="E38" s="241"/>
      <c r="F38" s="243"/>
      <c r="G38" s="244"/>
      <c r="H38" s="245"/>
      <c r="I38" s="246"/>
      <c r="J38" s="246"/>
      <c r="K38" s="246"/>
      <c r="L38" s="246"/>
      <c r="M38" s="247"/>
    </row>
    <row r="39" spans="1:13">
      <c r="A39" s="241"/>
      <c r="B39" s="242"/>
      <c r="C39" s="242"/>
      <c r="D39" s="243"/>
      <c r="E39" s="241"/>
      <c r="F39" s="243"/>
      <c r="G39" s="244"/>
      <c r="H39" s="245"/>
      <c r="I39" s="246"/>
      <c r="J39" s="246"/>
      <c r="K39" s="246"/>
      <c r="L39" s="246"/>
      <c r="M39" s="247"/>
    </row>
    <row r="40" spans="1:13">
      <c r="A40" s="241"/>
      <c r="B40" s="242"/>
      <c r="C40" s="242"/>
      <c r="D40" s="243"/>
      <c r="E40" s="241"/>
      <c r="F40" s="243"/>
      <c r="G40" s="244"/>
      <c r="H40" s="245"/>
      <c r="I40" s="246"/>
      <c r="J40" s="246"/>
      <c r="K40" s="246"/>
      <c r="L40" s="246"/>
      <c r="M40" s="247"/>
    </row>
    <row r="41" spans="1:13">
      <c r="A41" s="241"/>
      <c r="B41" s="242"/>
      <c r="C41" s="242"/>
      <c r="D41" s="243"/>
      <c r="E41" s="241"/>
      <c r="F41" s="243"/>
      <c r="G41" s="244"/>
      <c r="H41" s="245"/>
      <c r="I41" s="246"/>
      <c r="J41" s="246"/>
      <c r="K41" s="246"/>
      <c r="L41" s="246"/>
      <c r="M41" s="247"/>
    </row>
    <row r="42" spans="1:13">
      <c r="A42" s="241"/>
      <c r="B42" s="242"/>
      <c r="C42" s="242"/>
      <c r="D42" s="243"/>
      <c r="E42" s="241"/>
      <c r="F42" s="243"/>
      <c r="G42" s="244"/>
      <c r="H42" s="245"/>
      <c r="I42" s="246"/>
      <c r="J42" s="246"/>
      <c r="K42" s="246"/>
      <c r="L42" s="246"/>
      <c r="M42" s="247"/>
    </row>
    <row r="43" spans="1:13">
      <c r="A43" s="241"/>
      <c r="B43" s="242"/>
      <c r="C43" s="242"/>
      <c r="D43" s="243"/>
      <c r="E43" s="241"/>
      <c r="F43" s="243"/>
      <c r="G43" s="244"/>
      <c r="H43" s="245"/>
      <c r="I43" s="246"/>
      <c r="J43" s="246"/>
      <c r="K43" s="246"/>
      <c r="L43" s="246"/>
      <c r="M43" s="247"/>
    </row>
    <row r="44" spans="1:13">
      <c r="A44" s="241"/>
      <c r="B44" s="242"/>
      <c r="C44" s="242"/>
      <c r="D44" s="243"/>
      <c r="E44" s="241"/>
      <c r="F44" s="243"/>
      <c r="G44" s="244"/>
      <c r="H44" s="245"/>
      <c r="I44" s="246"/>
      <c r="J44" s="246"/>
      <c r="K44" s="246"/>
      <c r="L44" s="246"/>
      <c r="M44" s="247"/>
    </row>
    <row r="45" spans="1:13">
      <c r="A45" s="241"/>
      <c r="B45" s="242"/>
      <c r="C45" s="242"/>
      <c r="D45" s="243"/>
      <c r="E45" s="241"/>
      <c r="F45" s="243"/>
      <c r="G45" s="244"/>
      <c r="H45" s="245"/>
      <c r="I45" s="246"/>
      <c r="J45" s="246"/>
      <c r="K45" s="246"/>
      <c r="L45" s="246"/>
      <c r="M45" s="247"/>
    </row>
    <row r="46" spans="1:13">
      <c r="A46" s="241"/>
      <c r="B46" s="242"/>
      <c r="C46" s="242"/>
      <c r="D46" s="243"/>
      <c r="E46" s="241"/>
      <c r="F46" s="243"/>
      <c r="G46" s="244"/>
      <c r="H46" s="245"/>
      <c r="I46" s="246"/>
      <c r="J46" s="246"/>
      <c r="K46" s="246"/>
      <c r="L46" s="246"/>
      <c r="M46" s="247"/>
    </row>
    <row r="47" spans="1:13" ht="15.75" thickBot="1">
      <c r="A47" s="248"/>
      <c r="B47" s="249"/>
      <c r="C47" s="249"/>
      <c r="D47" s="249"/>
      <c r="E47" s="250"/>
      <c r="F47" s="251"/>
      <c r="G47" s="252"/>
      <c r="H47" s="253"/>
      <c r="I47" s="254"/>
      <c r="J47" s="254"/>
      <c r="K47" s="254"/>
      <c r="L47" s="254"/>
      <c r="M47" s="255"/>
    </row>
    <row r="48" spans="1:13" ht="15.75" thickTop="1"/>
    <row r="50" spans="1:14">
      <c r="A50" s="256" t="str">
        <f>[1]ЗАПОЛНИТЬ!$F$30</f>
        <v xml:space="preserve">Керівник </v>
      </c>
      <c r="B50" s="107"/>
      <c r="C50" s="107"/>
      <c r="D50" s="102"/>
      <c r="E50" s="102"/>
      <c r="F50" s="104" t="str">
        <f>[1]ЗАПОЛНИТЬ!$F$26</f>
        <v>С.М.Дорошенко</v>
      </c>
      <c r="G50" s="104"/>
      <c r="H50" s="104"/>
    </row>
    <row r="51" spans="1:14">
      <c r="A51" s="256"/>
      <c r="B51" s="105" t="s">
        <v>103</v>
      </c>
      <c r="C51" s="105"/>
      <c r="D51" s="102"/>
      <c r="E51" s="102"/>
      <c r="F51" s="106" t="s">
        <v>104</v>
      </c>
      <c r="G51" s="106"/>
    </row>
    <row r="52" spans="1:14">
      <c r="A52" s="256" t="str">
        <f>[1]ЗАПОЛНИТЬ!$F$31</f>
        <v>Головний бухгалтер</v>
      </c>
      <c r="B52" s="107"/>
      <c r="C52" s="107"/>
      <c r="D52" s="102"/>
      <c r="E52" s="102"/>
      <c r="F52" s="104" t="str">
        <f>[1]ЗАПОЛНИТЬ!$F$28</f>
        <v>Л.М.Альохіна</v>
      </c>
      <c r="G52" s="104"/>
      <c r="H52" s="104"/>
    </row>
    <row r="53" spans="1:14">
      <c r="A53" s="1" t="str">
        <f>[1]ЗАПОЛНИТЬ!$C$19</f>
        <v>"10"січня 2019 року</v>
      </c>
      <c r="B53" s="105" t="s">
        <v>103</v>
      </c>
      <c r="C53" s="105"/>
      <c r="F53" s="106" t="s">
        <v>104</v>
      </c>
      <c r="G53" s="106"/>
    </row>
    <row r="54" spans="1:14">
      <c r="A54"/>
      <c r="B54"/>
      <c r="C54"/>
      <c r="D54"/>
      <c r="E54"/>
      <c r="F54"/>
      <c r="G54"/>
      <c r="H54"/>
      <c r="I54"/>
      <c r="J54"/>
      <c r="K54"/>
      <c r="L54"/>
      <c r="M54"/>
      <c r="N54"/>
    </row>
  </sheetData>
  <sheetProtection formatColumns="0" formatRows="0"/>
  <mergeCells count="32">
    <mergeCell ref="B51:C51"/>
    <mergeCell ref="F51:G51"/>
    <mergeCell ref="B52:C52"/>
    <mergeCell ref="F52:H52"/>
    <mergeCell ref="B53:C53"/>
    <mergeCell ref="F53:G53"/>
    <mergeCell ref="A17:D46"/>
    <mergeCell ref="E17:F47"/>
    <mergeCell ref="H17:M47"/>
    <mergeCell ref="A47:D47"/>
    <mergeCell ref="B50:C50"/>
    <mergeCell ref="F50:H50"/>
    <mergeCell ref="A12:D12"/>
    <mergeCell ref="F12:M12"/>
    <mergeCell ref="A15:D15"/>
    <mergeCell ref="E15:F15"/>
    <mergeCell ref="H15:M15"/>
    <mergeCell ref="A16:D16"/>
    <mergeCell ref="E16:F16"/>
    <mergeCell ref="H16:M16"/>
    <mergeCell ref="B9:I9"/>
    <mergeCell ref="L9:M9"/>
    <mergeCell ref="B10:I10"/>
    <mergeCell ref="L10:M10"/>
    <mergeCell ref="A11:D11"/>
    <mergeCell ref="F11:M11"/>
    <mergeCell ref="G1:M4"/>
    <mergeCell ref="A5:M5"/>
    <mergeCell ref="A6:M6"/>
    <mergeCell ref="L7:M7"/>
    <mergeCell ref="B8:I8"/>
    <mergeCell ref="L8:M8"/>
  </mergeCells>
  <pageMargins left="0.27559055118110237" right="0.27559055118110237" top="0.31496062992125984" bottom="0.27559055118110237" header="0.31496062992125984" footer="0.31496062992125984"/>
  <pageSetup paperSize="9" scale="88" orientation="portrait" verticalDpi="1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13</vt:i4>
      </vt:variant>
    </vt:vector>
  </HeadingPairs>
  <TitlesOfParts>
    <vt:vector size="30" baseType="lpstr">
      <vt:lpstr>Ф.2.1</vt:lpstr>
      <vt:lpstr>Ф.4.1.КФК1</vt:lpstr>
      <vt:lpstr>Ф.4.3.КФК1</vt:lpstr>
      <vt:lpstr>Ф.4.3.КФК2</vt:lpstr>
      <vt:lpstr>Ф.4.3.КФК3</vt:lpstr>
      <vt:lpstr>Ф.4.3.КФК4</vt:lpstr>
      <vt:lpstr>Ф.7(СФ).1</vt:lpstr>
      <vt:lpstr>Ф.7(СФ).2</vt:lpstr>
      <vt:lpstr>д10</vt:lpstr>
      <vt:lpstr>д12</vt:lpstr>
      <vt:lpstr>д13</vt:lpstr>
      <vt:lpstr>д21</vt:lpstr>
      <vt:lpstr>д24сф</vt:lpstr>
      <vt:lpstr>д27</vt:lpstr>
      <vt:lpstr>Лист1</vt:lpstr>
      <vt:lpstr>Лист2</vt:lpstr>
      <vt:lpstr>Лист3</vt:lpstr>
      <vt:lpstr>Ф.2.1!Заголовки_для_печати</vt:lpstr>
      <vt:lpstr>Ф.4.1.КФК1!Заголовки_для_печати</vt:lpstr>
      <vt:lpstr>Ф.4.3.КФК1!Заголовки_для_печати</vt:lpstr>
      <vt:lpstr>Ф.4.3.КФК2!Заголовки_для_печати</vt:lpstr>
      <vt:lpstr>Ф.4.3.КФК3!Заголовки_для_печати</vt:lpstr>
      <vt:lpstr>Ф.4.3.КФК4!Заголовки_для_печати</vt:lpstr>
      <vt:lpstr>'Ф.7(СФ).1'!Заголовки_для_печати</vt:lpstr>
      <vt:lpstr>'Ф.7(СФ).2'!Заголовки_для_печати</vt:lpstr>
      <vt:lpstr>д10!Область_печати</vt:lpstr>
      <vt:lpstr>Ф.2.1!Область_печати</vt:lpstr>
      <vt:lpstr>Ф.4.1.КФК1!Область_печати</vt:lpstr>
      <vt:lpstr>'Ф.7(СФ).1'!Область_печати</vt:lpstr>
      <vt:lpstr>'Ф.7(СФ).2'!Область_печати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2019-01-17T14:15:08Z</dcterms:modified>
</cp:coreProperties>
</file>