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5315" windowHeight="11565"/>
  </bookViews>
  <sheets>
    <sheet name="Лист1" sheetId="1" r:id="rId1"/>
    <sheet name="Лист2" sheetId="2" r:id="rId2"/>
    <sheet name="Розрахунок" sheetId="3" r:id="rId3"/>
  </sheets>
  <calcPr calcId="125725"/>
</workbook>
</file>

<file path=xl/calcChain.xml><?xml version="1.0" encoding="utf-8"?>
<calcChain xmlns="http://schemas.openxmlformats.org/spreadsheetml/2006/main">
  <c r="X23" i="3"/>
  <c r="W4"/>
  <c r="X22"/>
  <c r="W22"/>
  <c r="Y22" s="1"/>
  <c r="X21"/>
  <c r="W21"/>
  <c r="Y21" s="1"/>
  <c r="X20"/>
  <c r="W20"/>
  <c r="Y20" s="1"/>
  <c r="X19"/>
  <c r="W19"/>
  <c r="Y19" s="1"/>
  <c r="X18"/>
  <c r="W18"/>
  <c r="Y18" s="1"/>
  <c r="X17"/>
  <c r="W17"/>
  <c r="Y17" s="1"/>
  <c r="X16"/>
  <c r="W16"/>
  <c r="Y16" s="1"/>
  <c r="X15"/>
  <c r="W15"/>
  <c r="Y15" s="1"/>
  <c r="X14"/>
  <c r="W14"/>
  <c r="Y14" s="1"/>
  <c r="X13"/>
  <c r="W13"/>
  <c r="Y13" s="1"/>
  <c r="X12"/>
  <c r="W12"/>
  <c r="Y12" s="1"/>
  <c r="X11"/>
  <c r="W11"/>
  <c r="Y11" s="1"/>
  <c r="X10"/>
  <c r="W10"/>
  <c r="Y10" s="1"/>
  <c r="X9"/>
  <c r="W9"/>
  <c r="Y9" s="1"/>
  <c r="X8"/>
  <c r="W8"/>
  <c r="Y8" s="1"/>
  <c r="X7"/>
  <c r="W7"/>
  <c r="Y7" s="1"/>
  <c r="X6"/>
  <c r="W6"/>
  <c r="Y6" s="1"/>
  <c r="X5"/>
  <c r="W5"/>
  <c r="Y5" s="1"/>
  <c r="X4"/>
  <c r="Y4"/>
  <c r="X3"/>
  <c r="W3"/>
  <c r="Y3" s="1"/>
  <c r="S8"/>
  <c r="J63" i="1"/>
  <c r="I63"/>
  <c r="R23" i="3"/>
  <c r="T23"/>
  <c r="Q23"/>
  <c r="S3"/>
  <c r="U3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3"/>
  <c r="S22"/>
  <c r="S19"/>
  <c r="S20"/>
  <c r="S21"/>
  <c r="S4"/>
  <c r="S5"/>
  <c r="S6"/>
  <c r="S7"/>
  <c r="S23"/>
  <c r="S9"/>
  <c r="S10"/>
  <c r="S11"/>
  <c r="S12"/>
  <c r="S13"/>
  <c r="S14"/>
  <c r="S15"/>
  <c r="S16"/>
  <c r="S17"/>
  <c r="S18"/>
  <c r="U22"/>
  <c r="U21"/>
  <c r="U20"/>
  <c r="U19"/>
  <c r="U18"/>
  <c r="U17"/>
  <c r="U16"/>
  <c r="U15"/>
  <c r="U14"/>
  <c r="U13"/>
  <c r="U12"/>
  <c r="U11"/>
  <c r="U10"/>
  <c r="U9"/>
  <c r="U7"/>
  <c r="U6"/>
  <c r="U5"/>
  <c r="U4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3"/>
  <c r="P2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3"/>
  <c r="O23"/>
  <c r="O22"/>
  <c r="O4"/>
  <c r="O5"/>
  <c r="O6"/>
  <c r="O7"/>
  <c r="O8"/>
  <c r="O9"/>
  <c r="O10"/>
  <c r="O11"/>
  <c r="O12"/>
  <c r="O13"/>
  <c r="O14"/>
  <c r="O15"/>
  <c r="O16"/>
  <c r="O17"/>
  <c r="O18"/>
  <c r="O19"/>
  <c r="O20"/>
  <c r="O21"/>
  <c r="O3"/>
  <c r="K23"/>
  <c r="L23"/>
  <c r="M23"/>
  <c r="N23"/>
  <c r="L121" i="1"/>
  <c r="L106"/>
  <c r="L91"/>
  <c r="Y23" i="3" l="1"/>
  <c r="W23"/>
  <c r="U8"/>
  <c r="U23" s="1"/>
  <c r="F26"/>
  <c r="L120" i="1"/>
  <c r="L105"/>
  <c r="G24" i="3"/>
  <c r="K50" i="1"/>
  <c r="K51"/>
  <c r="K52"/>
  <c r="K53"/>
  <c r="K54"/>
  <c r="K55"/>
  <c r="K56"/>
  <c r="K57"/>
  <c r="K58"/>
  <c r="K59"/>
  <c r="K60"/>
  <c r="K61"/>
  <c r="K62"/>
  <c r="K44"/>
  <c r="K45"/>
  <c r="K46"/>
  <c r="K47"/>
  <c r="K48"/>
  <c r="K49"/>
  <c r="K43"/>
  <c r="L90"/>
  <c r="J23" i="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3"/>
  <c r="I2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3"/>
  <c r="H22"/>
  <c r="H4"/>
  <c r="H5"/>
  <c r="H6"/>
  <c r="H7"/>
  <c r="H8"/>
  <c r="H9"/>
  <c r="H10"/>
  <c r="H11"/>
  <c r="H12"/>
  <c r="H13"/>
  <c r="H14"/>
  <c r="H15"/>
  <c r="H16"/>
  <c r="H17"/>
  <c r="H18"/>
  <c r="H19"/>
  <c r="H20"/>
  <c r="H21"/>
  <c r="H3"/>
  <c r="F23"/>
  <c r="K63" i="1" l="1"/>
  <c r="G23" i="3"/>
  <c r="H23"/>
  <c r="D23"/>
  <c r="E23"/>
  <c r="E8"/>
  <c r="E4"/>
  <c r="E5"/>
  <c r="E6"/>
  <c r="E7"/>
  <c r="E9"/>
  <c r="E10"/>
  <c r="E11"/>
  <c r="E12"/>
  <c r="E13"/>
  <c r="E14"/>
  <c r="E15"/>
  <c r="E16"/>
  <c r="E17"/>
  <c r="E18"/>
  <c r="E19"/>
  <c r="E20"/>
  <c r="E21"/>
  <c r="E22"/>
  <c r="E3"/>
  <c r="C23"/>
  <c r="C10"/>
  <c r="L82" i="1"/>
  <c r="L83"/>
  <c r="L84"/>
  <c r="L85"/>
  <c r="L86"/>
  <c r="L87"/>
  <c r="L88"/>
  <c r="L89"/>
  <c r="L92"/>
  <c r="L93"/>
  <c r="L94"/>
  <c r="L95"/>
  <c r="L96"/>
  <c r="L97"/>
  <c r="L98"/>
  <c r="L99"/>
  <c r="L100"/>
  <c r="L101"/>
  <c r="L102"/>
  <c r="L103"/>
  <c r="L104"/>
  <c r="L108"/>
  <c r="L109"/>
  <c r="L110"/>
  <c r="L111"/>
  <c r="L112"/>
  <c r="L113"/>
  <c r="L114"/>
  <c r="L115"/>
  <c r="L116"/>
  <c r="L117"/>
  <c r="L118"/>
  <c r="L119"/>
  <c r="L81"/>
  <c r="K20" l="1"/>
  <c r="D21"/>
  <c r="F20" l="1"/>
</calcChain>
</file>

<file path=xl/sharedStrings.xml><?xml version="1.0" encoding="utf-8"?>
<sst xmlns="http://schemas.openxmlformats.org/spreadsheetml/2006/main" count="241" uniqueCount="157">
  <si>
    <t>Паспорт</t>
  </si>
  <si>
    <t>бюджетної програми місцевого бюджету на 2019 рік</t>
  </si>
  <si>
    <t>№ з/п</t>
  </si>
  <si>
    <t>Завдання</t>
  </si>
  <si>
    <t> 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</si>
  <si>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</si>
  <si>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</si>
  <si>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</si>
  <si>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</si>
  <si>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Заробітна плата</t>
  </si>
  <si>
    <t>Нарахування на заробітну плату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</si>
  <si>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</si>
  <si>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</si>
  <si>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</si>
  <si>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</si>
  <si>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</si>
  <si>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</si>
  <si>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</si>
  <si>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</si>
  <si>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</si>
  <si>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Окремі заходи по реалізації державних (регіональних) програм, не віднесених до заходів розвитку</t>
  </si>
  <si>
    <t>Виплата пенсій і допомоги</t>
  </si>
  <si>
    <t>Інші виплати населенню</t>
  </si>
  <si>
    <t>Інші видатки</t>
  </si>
  <si>
    <t>Придбання обладнання і предметів довгострокового користування</t>
  </si>
  <si>
    <t>Капітальний ремонт інших об’єктів</t>
  </si>
  <si>
    <t>Реставрація пам’яток культури, історії та архітектури</t>
  </si>
  <si>
    <t xml:space="preserve">Найменування місцевої / регіональної програми </t>
  </si>
  <si>
    <t>№</t>
  </si>
  <si>
    <t>з/п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</si>
  <si>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</si>
  <si>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</si>
  <si>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</si>
  <si>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</si>
  <si>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</si>
  <si>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</si>
  <si>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</si>
  <si>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  </t>
  </si>
  <si>
    <t>1.</t>
  </si>
  <si>
    <t>Департамент охорони здоров’я ОДА</t>
  </si>
  <si>
    <t>0700000</t>
  </si>
  <si>
    <t>(найменування головного розпорядника)</t>
  </si>
  <si>
    <t>КЗ «Вінницька обласна психоневрологічна лікарня ім. акад. О.І. Ющенка»</t>
  </si>
  <si>
    <t xml:space="preserve">2. </t>
  </si>
  <si>
    <t>0710000</t>
  </si>
  <si>
    <t>(найменування відповідального виконавця)</t>
  </si>
  <si>
    <t>(КФКВК)           (найменування бюджетної програми)</t>
  </si>
  <si>
    <t>0732  «Спеціалізована стаціонарна медична допомога населенню»</t>
  </si>
  <si>
    <r>
      <rPr>
        <b/>
        <sz val="12"/>
        <color theme="1"/>
        <rFont val="Times New Roman"/>
        <family val="1"/>
        <charset val="204"/>
      </rPr>
      <t xml:space="preserve">Обсяг бюджетних призначень / бюджетних асигнувань </t>
    </r>
    <r>
      <rPr>
        <sz val="12"/>
        <color theme="1"/>
        <rFont val="Times New Roman"/>
        <family val="1"/>
        <charset val="204"/>
      </rPr>
      <t xml:space="preserve">– </t>
    </r>
  </si>
  <si>
    <t>гривень</t>
  </si>
  <si>
    <t xml:space="preserve">та спеціального фонду </t>
  </si>
  <si>
    <t>гривень.</t>
  </si>
  <si>
    <t>3.</t>
  </si>
  <si>
    <t>4.</t>
  </si>
  <si>
    <t xml:space="preserve">5. </t>
  </si>
  <si>
    <t xml:space="preserve"> Мета бюджетної програми: Підвищення рівня надання медичної допомоги та збереження здоров’я населення</t>
  </si>
  <si>
    <t>6.</t>
  </si>
  <si>
    <t xml:space="preserve">Завдання бюджетної програми: </t>
  </si>
  <si>
    <t xml:space="preserve"> Напрями використання бюджетних коштів:</t>
  </si>
  <si>
    <t>. Перелік місцевих / регіональних програм, що виконуються у складі бюджетної програми:</t>
  </si>
  <si>
    <t>гривень, у тому числі загального фонду -</t>
  </si>
  <si>
    <t>Головний лікар</t>
  </si>
  <si>
    <t>С.О. Кучерук</t>
  </si>
  <si>
    <t>Заступник головного лікаря</t>
  </si>
  <si>
    <t>О.В. Лазаренко</t>
  </si>
  <si>
    <t xml:space="preserve">Забезпечення надання населенню спеціалізованої амбулаторно-поліклінічної допомоги                                                  </t>
  </si>
  <si>
    <t>Забезпечення надання населенню спеціалізованої стаціонарної медичної допомоги</t>
  </si>
  <si>
    <t>0712020</t>
  </si>
  <si>
    <t>кількість установ</t>
  </si>
  <si>
    <t>од.</t>
  </si>
  <si>
    <t>Статут закладу</t>
  </si>
  <si>
    <t>кількість штатних одиниць</t>
  </si>
  <si>
    <t>Штатний розпис</t>
  </si>
  <si>
    <t>кількість ліжок у денних стаціонарах</t>
  </si>
  <si>
    <t>Профіль ліжкового фонду</t>
  </si>
  <si>
    <t xml:space="preserve">з них для психічно хворих  </t>
  </si>
  <si>
    <t>- жінок</t>
  </si>
  <si>
    <t>- чоловіків</t>
  </si>
  <si>
    <t xml:space="preserve">- з сільської місцевості  </t>
  </si>
  <si>
    <t xml:space="preserve"> - з міської  місцевості</t>
  </si>
  <si>
    <t xml:space="preserve">кількість ліжок у звичайних стаціонарах                                                                  
                                       </t>
  </si>
  <si>
    <t>кількість лікарських відвідувань</t>
  </si>
  <si>
    <t>кількість ліжко-днів у звичайних стаціонарах,</t>
  </si>
  <si>
    <t>кількість ліжко-днів у денних стаціонарах</t>
  </si>
  <si>
    <t>кількість пролікованих хворих у стаціонарі</t>
  </si>
  <si>
    <t>у т.ч. у денному стаціонарі</t>
  </si>
  <si>
    <t>кількість прооперованих хворих</t>
  </si>
  <si>
    <t>кількість проведених операцій</t>
  </si>
  <si>
    <t>- з міської  місцевості</t>
  </si>
  <si>
    <t>середня кількість відвідувань у поліклініках на одну штатну посаду лікаря</t>
  </si>
  <si>
    <t>завантаженість ліжкового фонду у звичайних стаціонарах</t>
  </si>
  <si>
    <t>завантаженість ліжкового фонду у денних стаціонарах</t>
  </si>
  <si>
    <t>середня тривалість лікування в стаціонарі одного хворого</t>
  </si>
  <si>
    <t>зниження рівня захворюваності порівняно з попереднім роком</t>
  </si>
  <si>
    <t>зниження показника летальності</t>
  </si>
  <si>
    <t>План відвідувань по амбулаторно-поліклінічній службі</t>
  </si>
  <si>
    <t>Профіль ліжкового фонду закладу</t>
  </si>
  <si>
    <t>тис. од.</t>
  </si>
  <si>
    <t xml:space="preserve"> тис. од.</t>
  </si>
  <si>
    <t xml:space="preserve"> осіб</t>
  </si>
  <si>
    <t>Ф20</t>
  </si>
  <si>
    <t>Звіт лікувально-профілактичного закладу Ф20</t>
  </si>
  <si>
    <t>днів</t>
  </si>
  <si>
    <t>%</t>
  </si>
  <si>
    <t>Звіт про захворювання зареєстровані у хворих, які проживають у районі обслуговування лікувально профілактичного закладу     Ф12</t>
  </si>
  <si>
    <t>ЗАТВЕРДЖЕНО</t>
  </si>
  <si>
    <t>Наказ Міністерства фінансів України</t>
  </si>
  <si>
    <t>26 серпня 2014 року N 836</t>
  </si>
  <si>
    <t>(у редакції наказу Міністерства фінансів України</t>
  </si>
  <si>
    <t>від 29 грудня 2018 року N 1209)</t>
  </si>
  <si>
    <t>(код)</t>
  </si>
  <si>
    <t>Зростання показників здоров’я населення (тривалості життя, зниження захворюваності, смертності);</t>
  </si>
  <si>
    <t>Збільшення фінансової захищеності при зверненні за медичною допомогою, щоб захворювання не стало причиною зубожіння або ж відсутність коштів не завадила своєчасно звернутися за допомогою;</t>
  </si>
  <si>
    <t>7.</t>
  </si>
  <si>
    <t xml:space="preserve">8. </t>
  </si>
  <si>
    <t>N з/п</t>
  </si>
  <si>
    <t>Ціль державної політики</t>
  </si>
  <si>
    <t xml:space="preserve">Цілі державної політики, на досягнення яких спрямована реалізація бюджетної програми:  </t>
  </si>
  <si>
    <t>Оплата інших енергоносіїв та інших комунальних послуг</t>
  </si>
  <si>
    <t>Предмети, матеріали, обладнання та інвентар</t>
  </si>
  <si>
    <t>Спеціалізована стаціонарна медична допомога населенню</t>
  </si>
  <si>
    <t>9.</t>
  </si>
  <si>
    <t xml:space="preserve">11. Результативні показники бюджетної програми: </t>
  </si>
  <si>
    <t xml:space="preserve">Забезпечення надання населенню спеціалізованої амбулаторно-поліклінічної допомоги    </t>
  </si>
  <si>
    <t xml:space="preserve">НАКАЗ ДОЗ від 04.03.2019р. №430  </t>
  </si>
  <si>
    <t xml:space="preserve">Рішення сесії обласної Ради від 05.03.2019р. №744  </t>
  </si>
  <si>
    <t>Всього</t>
  </si>
  <si>
    <t>Спецільний фонд</t>
  </si>
  <si>
    <t>грн</t>
  </si>
  <si>
    <t>Розрахунок</t>
  </si>
  <si>
    <t>х</t>
  </si>
  <si>
    <t>Придбання принтерів</t>
  </si>
  <si>
    <t>420- проведення та впровадження ліцензійного забезпечення</t>
  </si>
  <si>
    <t>480-встановлення регуляторів теплової енергії</t>
  </si>
  <si>
    <t>Придбання комп'ютерів</t>
  </si>
  <si>
    <t>Капітальний ремонт водогонів гарячого водопостачання</t>
  </si>
  <si>
    <t xml:space="preserve"> в підвальних  приміщеннях лікарні</t>
  </si>
  <si>
    <t xml:space="preserve">Рішення сесії обласної Ради від 05.03.2019р. №744    </t>
  </si>
  <si>
    <t>з економічних питань</t>
  </si>
  <si>
    <t>Кількість одиниць обладнання що планується придбати</t>
  </si>
  <si>
    <t xml:space="preserve">Обсяг коштів передбачений на придбання обладнання </t>
  </si>
  <si>
    <t>Обсяг коштів передбачений на проведення капітального ремонту</t>
  </si>
  <si>
    <t>Обсяг проведення робіт</t>
  </si>
  <si>
    <t>м. пагонних</t>
  </si>
  <si>
    <t>рівень виконання робіт</t>
  </si>
  <si>
    <t>покращення стану матеріально-технічної бази</t>
  </si>
  <si>
    <t>Обраховнао по 3110 - 28308,5, виділено 450.  = 1,58962 = 1,6%</t>
  </si>
  <si>
    <t>ДФ від 21.03.2019р. №191/1</t>
  </si>
  <si>
    <t xml:space="preserve"> ДФ від 21.03.2019р. №192/1</t>
  </si>
  <si>
    <t>ДФ від 21.03.2019р. №193</t>
  </si>
  <si>
    <t xml:space="preserve">ДФ від 21.03.2019р. №196 </t>
  </si>
  <si>
    <t>Спеціальний</t>
  </si>
  <si>
    <t>1000000-трубка</t>
  </si>
  <si>
    <t>155000- робота</t>
  </si>
  <si>
    <t>1500000- пільгові</t>
  </si>
  <si>
    <t>ПРОГНОЗНИЙ</t>
  </si>
  <si>
    <t>Підстави для виконання бюджетної програми: Бюджетний Кодекс України, Наказ Міністерства фінансів України від 26.08.2014 року №836  "Про деякі питання запровадження програмно-цільового методу складання та виконання місцевих бюджетів", Спільний наказ Міністерства фінансів України та Міністерства охорони здоров'я України від 26.05.2010 року №283/437 "Про затвердження Типового переліку бюджетних програм та результативних показників їх виконання для місцевих бюджетів у галузі "Охорона здоров'я", наказ Міністерства фінансів України від 20.09.2017 року №793 "Про затвердження  програмної класифікацї видатків та кредитування місцевих бюджетів",Рішення 36 сесії Вінницької обласної Ради 7 скликання №703 від 04.12.2018 "Про обласний бюджет на 2019 рік", Перелік змін до штатного розпису від 15.02.2019 року, Наказ ДОЗ від 04.03.2019р. №430, Рішення сесії обласної Ради від 05.03.2019р. №744, Розпорядження ОДА від 21.03.2019р. №212, НАКАЗ ДОЗ від 10.04.2019р №673, внутрішній перерозподіл, Перелік змін до штатного розпису від 26.03.2019 року, Перелік змін до штатного розпису від 07.05.19 року.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</si>
</sst>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12"/>
      <color rgb="FF2A292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top" wrapText="1"/>
    </xf>
    <xf numFmtId="0" fontId="3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/>
    <xf numFmtId="49" fontId="2" fillId="0" borderId="6" xfId="0" applyNumberFormat="1" applyFont="1" applyBorder="1" applyAlignment="1">
      <alignment vertical="top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6" fillId="0" borderId="0" xfId="0" applyFont="1"/>
    <xf numFmtId="0" fontId="10" fillId="0" borderId="0" xfId="0" applyFont="1"/>
    <xf numFmtId="0" fontId="8" fillId="0" borderId="6" xfId="0" applyFont="1" applyBorder="1"/>
    <xf numFmtId="0" fontId="0" fillId="0" borderId="6" xfId="0" applyBorder="1"/>
    <xf numFmtId="0" fontId="0" fillId="0" borderId="0" xfId="0" applyFont="1"/>
    <xf numFmtId="0" fontId="8" fillId="0" borderId="0" xfId="0" applyFont="1" applyAlignment="1">
      <alignment vertical="top"/>
    </xf>
    <xf numFmtId="0" fontId="7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/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/>
    <xf numFmtId="0" fontId="1" fillId="0" borderId="0" xfId="0" applyFont="1" applyAlignment="1">
      <alignment horizontal="left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9" fillId="0" borderId="0" xfId="0" applyFont="1" applyAlignment="1">
      <alignment vertical="top"/>
    </xf>
    <xf numFmtId="0" fontId="2" fillId="0" borderId="6" xfId="0" applyFont="1" applyBorder="1" applyAlignment="1">
      <alignment vertical="top"/>
    </xf>
    <xf numFmtId="49" fontId="2" fillId="0" borderId="6" xfId="0" applyNumberFormat="1" applyFont="1" applyBorder="1" applyAlignment="1">
      <alignment vertical="top"/>
    </xf>
    <xf numFmtId="0" fontId="7" fillId="0" borderId="0" xfId="0" applyFont="1" applyAlignment="1"/>
    <xf numFmtId="0" fontId="7" fillId="0" borderId="6" xfId="0" applyFont="1" applyBorder="1"/>
    <xf numFmtId="0" fontId="7" fillId="0" borderId="0" xfId="0" applyFont="1" applyAlignment="1">
      <alignment vertical="top" wrapText="1"/>
    </xf>
    <xf numFmtId="0" fontId="12" fillId="0" borderId="0" xfId="0" applyFo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9" fillId="0" borderId="0" xfId="0" applyFont="1"/>
    <xf numFmtId="0" fontId="1" fillId="0" borderId="0" xfId="0" applyFont="1" applyBorder="1" applyAlignment="1">
      <alignment vertical="top" wrapText="1"/>
    </xf>
    <xf numFmtId="0" fontId="13" fillId="0" borderId="0" xfId="0" applyFont="1" applyAlignment="1">
      <alignment horizontal="right" vertical="top" wrapText="1"/>
    </xf>
    <xf numFmtId="0" fontId="15" fillId="0" borderId="0" xfId="0" applyFont="1"/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11" fillId="0" borderId="0" xfId="0" applyFont="1" applyAlignment="1"/>
    <xf numFmtId="0" fontId="1" fillId="0" borderId="11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1" fillId="0" borderId="19" xfId="0" applyFont="1" applyBorder="1" applyAlignment="1">
      <alignment horizontal="right" vertical="top" wrapText="1"/>
    </xf>
    <xf numFmtId="0" fontId="1" fillId="0" borderId="24" xfId="0" applyFont="1" applyBorder="1" applyAlignment="1">
      <alignment horizontal="right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right" vertical="top" wrapText="1"/>
    </xf>
    <xf numFmtId="0" fontId="1" fillId="0" borderId="21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 wrapText="1"/>
    </xf>
    <xf numFmtId="0" fontId="1" fillId="0" borderId="17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164" fontId="1" fillId="0" borderId="13" xfId="0" applyNumberFormat="1" applyFont="1" applyBorder="1" applyAlignment="1">
      <alignment horizontal="right" vertical="top" wrapText="1"/>
    </xf>
    <xf numFmtId="164" fontId="1" fillId="0" borderId="15" xfId="0" applyNumberFormat="1" applyFont="1" applyBorder="1" applyAlignment="1">
      <alignment horizontal="right" vertical="top" wrapText="1"/>
    </xf>
    <xf numFmtId="164" fontId="1" fillId="0" borderId="17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165" fontId="1" fillId="0" borderId="6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0" borderId="15" xfId="0" applyBorder="1" applyAlignment="1"/>
    <xf numFmtId="0" fontId="0" fillId="0" borderId="17" xfId="0" applyBorder="1" applyAlignment="1"/>
    <xf numFmtId="165" fontId="1" fillId="0" borderId="20" xfId="0" applyNumberFormat="1" applyFont="1" applyBorder="1" applyAlignment="1">
      <alignment vertical="top" wrapText="1"/>
    </xf>
    <xf numFmtId="164" fontId="1" fillId="0" borderId="19" xfId="0" applyNumberFormat="1" applyFont="1" applyBorder="1" applyAlignment="1">
      <alignment vertical="top" wrapText="1"/>
    </xf>
    <xf numFmtId="164" fontId="1" fillId="0" borderId="24" xfId="0" applyNumberFormat="1" applyFont="1" applyBorder="1" applyAlignment="1">
      <alignment vertical="top" wrapText="1"/>
    </xf>
    <xf numFmtId="164" fontId="1" fillId="0" borderId="20" xfId="0" applyNumberFormat="1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9" xfId="0" applyFont="1" applyBorder="1" applyAlignment="1">
      <alignment horizontal="left" vertical="top" wrapText="1"/>
    </xf>
    <xf numFmtId="0" fontId="0" fillId="0" borderId="0" xfId="0" applyBorder="1"/>
    <xf numFmtId="0" fontId="2" fillId="0" borderId="9" xfId="0" applyFont="1" applyBorder="1" applyAlignment="1">
      <alignment vertical="top" wrapText="1"/>
    </xf>
    <xf numFmtId="0" fontId="0" fillId="0" borderId="8" xfId="0" applyBorder="1"/>
    <xf numFmtId="0" fontId="0" fillId="0" borderId="36" xfId="0" applyBorder="1"/>
    <xf numFmtId="0" fontId="2" fillId="0" borderId="38" xfId="0" applyFont="1" applyBorder="1" applyAlignment="1">
      <alignment vertical="top" wrapText="1"/>
    </xf>
    <xf numFmtId="0" fontId="0" fillId="0" borderId="39" xfId="0" applyBorder="1"/>
    <xf numFmtId="0" fontId="2" fillId="0" borderId="37" xfId="0" applyFont="1" applyBorder="1" applyAlignment="1">
      <alignment vertical="top" wrapText="1"/>
    </xf>
    <xf numFmtId="0" fontId="2" fillId="0" borderId="40" xfId="0" applyFont="1" applyBorder="1" applyAlignment="1">
      <alignment vertical="top" wrapText="1"/>
    </xf>
    <xf numFmtId="0" fontId="2" fillId="0" borderId="41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0" fillId="0" borderId="11" xfId="0" applyBorder="1"/>
    <xf numFmtId="0" fontId="0" fillId="0" borderId="11" xfId="0" applyBorder="1" applyAlignment="1">
      <alignment horizontal="center"/>
    </xf>
    <xf numFmtId="0" fontId="2" fillId="0" borderId="42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7" fillId="0" borderId="44" xfId="0" applyFont="1" applyBorder="1" applyAlignment="1">
      <alignment vertical="top" wrapText="1"/>
    </xf>
    <xf numFmtId="0" fontId="1" fillId="0" borderId="45" xfId="0" applyFont="1" applyBorder="1" applyAlignment="1">
      <alignment horizontal="center" vertical="top" wrapText="1"/>
    </xf>
    <xf numFmtId="0" fontId="17" fillId="0" borderId="36" xfId="0" applyFont="1" applyBorder="1" applyAlignment="1">
      <alignment vertical="top" wrapText="1"/>
    </xf>
    <xf numFmtId="0" fontId="18" fillId="0" borderId="36" xfId="0" applyFont="1" applyBorder="1" applyAlignment="1">
      <alignment vertical="top" wrapText="1"/>
    </xf>
    <xf numFmtId="0" fontId="1" fillId="0" borderId="46" xfId="0" applyFont="1" applyBorder="1" applyAlignment="1">
      <alignment horizontal="center" vertical="top" wrapText="1"/>
    </xf>
    <xf numFmtId="0" fontId="1" fillId="0" borderId="8" xfId="0" applyFont="1" applyBorder="1"/>
    <xf numFmtId="0" fontId="1" fillId="0" borderId="8" xfId="0" applyFont="1" applyBorder="1" applyAlignment="1">
      <alignment horizontal="left"/>
    </xf>
    <xf numFmtId="0" fontId="13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center" wrapText="1"/>
    </xf>
    <xf numFmtId="0" fontId="1" fillId="0" borderId="8" xfId="0" applyFont="1" applyBorder="1" applyAlignment="1">
      <alignment vertical="top"/>
    </xf>
    <xf numFmtId="0" fontId="1" fillId="0" borderId="8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 wrapText="1"/>
    </xf>
    <xf numFmtId="0" fontId="0" fillId="2" borderId="0" xfId="0" applyFill="1" applyAlignment="1">
      <alignment vertical="top" wrapText="1"/>
    </xf>
    <xf numFmtId="0" fontId="0" fillId="0" borderId="47" xfId="0" applyBorder="1" applyAlignment="1">
      <alignment wrapText="1"/>
    </xf>
    <xf numFmtId="0" fontId="0" fillId="0" borderId="20" xfId="0" applyBorder="1" applyAlignment="1">
      <alignment wrapText="1"/>
    </xf>
    <xf numFmtId="14" fontId="0" fillId="0" borderId="44" xfId="0" applyNumberFormat="1" applyBorder="1" applyAlignment="1">
      <alignment wrapText="1"/>
    </xf>
    <xf numFmtId="0" fontId="19" fillId="0" borderId="18" xfId="0" applyFont="1" applyBorder="1" applyAlignment="1">
      <alignment horizontal="center" vertical="top" wrapText="1"/>
    </xf>
    <xf numFmtId="0" fontId="11" fillId="0" borderId="44" xfId="0" applyFont="1" applyBorder="1" applyAlignment="1">
      <alignment horizontal="center" vertical="top" wrapText="1"/>
    </xf>
    <xf numFmtId="0" fontId="19" fillId="0" borderId="44" xfId="0" applyFont="1" applyBorder="1" applyAlignment="1">
      <alignment horizontal="center" vertical="top" wrapText="1"/>
    </xf>
    <xf numFmtId="0" fontId="19" fillId="0" borderId="20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0" fillId="0" borderId="8" xfId="0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0" fillId="0" borderId="9" xfId="0" applyBorder="1" applyAlignment="1">
      <alignment wrapText="1"/>
    </xf>
    <xf numFmtId="0" fontId="1" fillId="0" borderId="8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27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49" fontId="1" fillId="0" borderId="0" xfId="0" applyNumberFormat="1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14" fillId="0" borderId="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0" fillId="0" borderId="8" xfId="0" applyBorder="1" applyAlignment="1">
      <alignment vertical="top" wrapText="1"/>
    </xf>
    <xf numFmtId="49" fontId="1" fillId="0" borderId="9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top" wrapText="1"/>
    </xf>
    <xf numFmtId="0" fontId="1" fillId="0" borderId="1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vertical="top" wrapText="1"/>
    </xf>
    <xf numFmtId="49" fontId="1" fillId="0" borderId="16" xfId="0" applyNumberFormat="1" applyFont="1" applyBorder="1" applyAlignment="1">
      <alignment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0" fontId="2" fillId="0" borderId="9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4" fillId="0" borderId="8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4" fillId="0" borderId="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wrapText="1"/>
    </xf>
    <xf numFmtId="0" fontId="16" fillId="0" borderId="13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49" fontId="1" fillId="0" borderId="8" xfId="0" applyNumberFormat="1" applyFont="1" applyBorder="1" applyAlignment="1">
      <alignment vertical="top" wrapText="1"/>
    </xf>
    <xf numFmtId="0" fontId="1" fillId="0" borderId="19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2" fillId="0" borderId="28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49" fontId="1" fillId="0" borderId="13" xfId="0" applyNumberFormat="1" applyFont="1" applyBorder="1" applyAlignment="1">
      <alignment horizontal="left" vertical="top" wrapText="1"/>
    </xf>
    <xf numFmtId="49" fontId="1" fillId="0" borderId="21" xfId="0" applyNumberFormat="1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vertical="top" wrapText="1"/>
    </xf>
    <xf numFmtId="49" fontId="1" fillId="0" borderId="6" xfId="0" applyNumberFormat="1" applyFont="1" applyBorder="1" applyAlignment="1">
      <alignment vertical="top" wrapText="1"/>
    </xf>
    <xf numFmtId="49" fontId="1" fillId="0" borderId="18" xfId="0" applyNumberFormat="1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6" fillId="0" borderId="9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" fillId="0" borderId="17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3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9" fillId="0" borderId="47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topLeftCell="A4" workbookViewId="0">
      <selection activeCell="C26" sqref="C26:L26"/>
    </sheetView>
  </sheetViews>
  <sheetFormatPr defaultRowHeight="15"/>
  <cols>
    <col min="1" max="1" width="2.7109375" customWidth="1"/>
    <col min="2" max="2" width="11" customWidth="1"/>
    <col min="3" max="3" width="13.5703125" customWidth="1"/>
    <col min="4" max="4" width="9" customWidth="1"/>
    <col min="5" max="5" width="23.85546875" customWidth="1"/>
    <col min="6" max="6" width="11.140625" customWidth="1"/>
    <col min="7" max="7" width="11.5703125" customWidth="1"/>
    <col min="8" max="8" width="8" customWidth="1"/>
    <col min="9" max="9" width="11.42578125" customWidth="1"/>
    <col min="10" max="10" width="10.7109375" customWidth="1"/>
    <col min="11" max="11" width="11.140625" customWidth="1"/>
    <col min="13" max="13" width="88" customWidth="1"/>
  </cols>
  <sheetData>
    <row r="1" spans="1:12" ht="19.5" customHeight="1">
      <c r="E1" s="16"/>
      <c r="G1" s="16"/>
      <c r="H1" s="69"/>
      <c r="I1" s="69"/>
      <c r="J1" s="69"/>
      <c r="K1" s="69"/>
      <c r="L1" s="90" t="s">
        <v>105</v>
      </c>
    </row>
    <row r="2" spans="1:12" ht="13.5" customHeight="1">
      <c r="E2" s="16"/>
      <c r="G2" s="16"/>
      <c r="H2" s="67"/>
      <c r="I2" s="67"/>
      <c r="J2" s="67"/>
      <c r="K2" s="67"/>
      <c r="L2" s="90" t="s">
        <v>106</v>
      </c>
    </row>
    <row r="3" spans="1:12" ht="15.75">
      <c r="B3" s="3"/>
      <c r="C3" s="3"/>
      <c r="D3" s="3"/>
      <c r="E3" s="21"/>
      <c r="G3" s="21"/>
      <c r="H3" s="70"/>
      <c r="I3" s="70"/>
      <c r="J3" s="70"/>
      <c r="K3" s="70"/>
      <c r="L3" s="90" t="s">
        <v>107</v>
      </c>
    </row>
    <row r="4" spans="1:12" ht="14.25" customHeight="1">
      <c r="B4" s="5"/>
      <c r="C4" s="2"/>
      <c r="D4" s="2"/>
      <c r="E4" s="21"/>
      <c r="G4" s="16"/>
      <c r="H4" s="67"/>
      <c r="I4" s="67"/>
      <c r="J4" s="67"/>
      <c r="K4" s="67"/>
      <c r="L4" s="90" t="s">
        <v>108</v>
      </c>
    </row>
    <row r="5" spans="1:12" ht="14.25" customHeight="1">
      <c r="B5" s="5"/>
      <c r="C5" s="2"/>
      <c r="D5" s="2"/>
      <c r="E5" s="21"/>
      <c r="G5" s="16"/>
      <c r="H5" s="67"/>
      <c r="I5" s="67"/>
      <c r="J5" s="67"/>
      <c r="K5" s="67"/>
      <c r="L5" s="90" t="s">
        <v>109</v>
      </c>
    </row>
    <row r="6" spans="1:12" ht="14.25" customHeight="1">
      <c r="B6" s="5"/>
      <c r="C6" s="2"/>
      <c r="D6" s="2"/>
      <c r="E6" s="21"/>
      <c r="G6" s="22"/>
      <c r="H6" s="68"/>
      <c r="I6" s="68"/>
      <c r="J6" s="68"/>
      <c r="K6" s="68"/>
      <c r="L6" s="68"/>
    </row>
    <row r="7" spans="1:12" ht="26.25" customHeight="1">
      <c r="B7" s="5"/>
      <c r="C7" s="2"/>
      <c r="D7" s="2"/>
      <c r="E7" s="21"/>
      <c r="G7" s="16"/>
      <c r="H7" s="69"/>
      <c r="I7" s="69"/>
      <c r="J7" s="69"/>
      <c r="K7" s="69"/>
      <c r="L7" s="69"/>
    </row>
    <row r="8" spans="1:12" ht="15.75">
      <c r="A8" s="194" t="s">
        <v>0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</row>
    <row r="9" spans="1:12" ht="15.75">
      <c r="A9" s="194" t="s">
        <v>1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</row>
    <row r="10" spans="1:12" ht="9.75" customHeight="1">
      <c r="A10" s="13"/>
      <c r="B10" s="14"/>
      <c r="C10" s="14"/>
      <c r="D10" s="14"/>
      <c r="E10" s="13"/>
      <c r="F10" s="13"/>
    </row>
    <row r="11" spans="1:12" ht="15.75" customHeight="1">
      <c r="A11" s="15" t="s">
        <v>38</v>
      </c>
      <c r="B11" s="12" t="s">
        <v>40</v>
      </c>
      <c r="C11" s="33" t="s">
        <v>39</v>
      </c>
      <c r="D11" s="34"/>
      <c r="E11" s="35"/>
      <c r="F11" s="2"/>
      <c r="G11" s="2"/>
      <c r="H11" s="2"/>
      <c r="I11" s="2"/>
    </row>
    <row r="12" spans="1:12" ht="11.25" customHeight="1">
      <c r="A12" s="25"/>
      <c r="B12" s="91" t="s">
        <v>110</v>
      </c>
      <c r="C12" s="17" t="s">
        <v>41</v>
      </c>
      <c r="D12" s="39"/>
      <c r="E12" s="18"/>
      <c r="F12" s="13"/>
    </row>
    <row r="13" spans="1:12" ht="9" customHeight="1">
      <c r="A13" s="25"/>
      <c r="B13" s="2"/>
      <c r="C13" s="2"/>
      <c r="D13" s="2"/>
      <c r="E13" s="4"/>
      <c r="F13" s="13"/>
    </row>
    <row r="14" spans="1:12" ht="15.75" customHeight="1">
      <c r="A14" s="25" t="s">
        <v>43</v>
      </c>
      <c r="B14" s="12" t="s">
        <v>44</v>
      </c>
      <c r="C14" s="27" t="s">
        <v>42</v>
      </c>
      <c r="D14" s="12"/>
      <c r="E14" s="36"/>
      <c r="F14" s="19"/>
      <c r="G14" s="20"/>
    </row>
    <row r="15" spans="1:12" ht="12.75" customHeight="1">
      <c r="A15" s="25"/>
      <c r="B15" s="91" t="s">
        <v>110</v>
      </c>
      <c r="C15" s="39"/>
      <c r="D15" s="39"/>
      <c r="E15" s="40" t="s">
        <v>45</v>
      </c>
      <c r="F15" s="17"/>
      <c r="G15" s="18"/>
      <c r="H15" s="18"/>
    </row>
    <row r="16" spans="1:12" ht="9" customHeight="1">
      <c r="A16" s="25"/>
      <c r="B16" s="37"/>
      <c r="C16" s="37"/>
      <c r="D16" s="37"/>
      <c r="E16" s="23"/>
    </row>
    <row r="17" spans="1:12" ht="15.75">
      <c r="A17" s="15" t="s">
        <v>52</v>
      </c>
      <c r="B17" s="12" t="s">
        <v>67</v>
      </c>
      <c r="C17" s="27" t="s">
        <v>47</v>
      </c>
      <c r="D17" s="26"/>
      <c r="E17" s="36"/>
      <c r="F17" s="27"/>
      <c r="G17" s="27"/>
    </row>
    <row r="18" spans="1:12" ht="12" customHeight="1">
      <c r="A18" s="25"/>
      <c r="B18" s="91" t="s">
        <v>110</v>
      </c>
      <c r="C18" s="41" t="s">
        <v>46</v>
      </c>
      <c r="D18" s="39"/>
      <c r="E18" s="18"/>
      <c r="F18" s="18"/>
      <c r="G18" s="18"/>
    </row>
    <row r="19" spans="1:12" ht="11.25" customHeight="1">
      <c r="A19" s="25"/>
      <c r="B19" s="37"/>
      <c r="C19" s="37"/>
      <c r="D19" s="37"/>
      <c r="E19" s="23"/>
    </row>
    <row r="20" spans="1:12" ht="18.75" customHeight="1">
      <c r="A20" s="15" t="s">
        <v>53</v>
      </c>
      <c r="B20" s="196" t="s">
        <v>48</v>
      </c>
      <c r="C20" s="196"/>
      <c r="D20" s="196"/>
      <c r="E20" s="196"/>
      <c r="F20" s="31">
        <f>K63</f>
        <v>117079700</v>
      </c>
      <c r="G20" s="160" t="s">
        <v>60</v>
      </c>
      <c r="H20" s="160"/>
      <c r="I20" s="160"/>
      <c r="J20" s="160"/>
      <c r="K20" s="31">
        <f>I63</f>
        <v>114837700</v>
      </c>
      <c r="L20" s="32" t="s">
        <v>49</v>
      </c>
    </row>
    <row r="21" spans="1:12" ht="19.5" customHeight="1">
      <c r="A21" s="32"/>
      <c r="B21" s="160" t="s">
        <v>50</v>
      </c>
      <c r="C21" s="160"/>
      <c r="D21" s="31">
        <f>J63</f>
        <v>2242000</v>
      </c>
      <c r="E21" s="24" t="s">
        <v>51</v>
      </c>
      <c r="F21" s="2"/>
      <c r="G21" s="28"/>
      <c r="H21" s="28"/>
      <c r="I21" s="28"/>
      <c r="J21" s="28"/>
      <c r="K21" s="2"/>
    </row>
    <row r="22" spans="1:12">
      <c r="A22" s="42"/>
      <c r="B22" s="1"/>
      <c r="C22" s="1"/>
      <c r="D22" s="1"/>
    </row>
    <row r="23" spans="1:12" ht="145.5" customHeight="1">
      <c r="A23" s="32" t="s">
        <v>54</v>
      </c>
      <c r="B23" s="196" t="s">
        <v>156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</row>
    <row r="24" spans="1:12" ht="18" customHeight="1">
      <c r="A24" s="32" t="s">
        <v>56</v>
      </c>
      <c r="B24" s="196" t="s">
        <v>117</v>
      </c>
      <c r="C24" s="196"/>
      <c r="D24" s="196"/>
      <c r="E24" s="196"/>
      <c r="F24" s="196"/>
      <c r="G24" s="196"/>
      <c r="H24" s="196"/>
      <c r="I24" s="196"/>
      <c r="J24" s="196"/>
      <c r="K24" s="196"/>
      <c r="L24" s="196"/>
    </row>
    <row r="25" spans="1:12" ht="6" customHeight="1">
      <c r="A25" s="32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1:12" ht="18.75" customHeight="1">
      <c r="A26" s="32"/>
      <c r="B26" s="92" t="s">
        <v>115</v>
      </c>
      <c r="C26" s="216" t="s">
        <v>116</v>
      </c>
      <c r="D26" s="216"/>
      <c r="E26" s="216"/>
      <c r="F26" s="216"/>
      <c r="G26" s="216"/>
      <c r="H26" s="216"/>
      <c r="I26" s="216"/>
      <c r="J26" s="216"/>
      <c r="K26" s="216"/>
      <c r="L26" s="216"/>
    </row>
    <row r="27" spans="1:12" ht="18" customHeight="1">
      <c r="A27" s="32"/>
      <c r="B27" s="87">
        <v>1</v>
      </c>
      <c r="C27" s="184" t="s">
        <v>111</v>
      </c>
      <c r="D27" s="185"/>
      <c r="E27" s="185"/>
      <c r="F27" s="185"/>
      <c r="G27" s="185"/>
      <c r="H27" s="185"/>
      <c r="I27" s="185"/>
      <c r="J27" s="185"/>
      <c r="K27" s="185"/>
      <c r="L27" s="186"/>
    </row>
    <row r="28" spans="1:12" ht="30" customHeight="1">
      <c r="A28" s="32"/>
      <c r="B28" s="88">
        <v>2</v>
      </c>
      <c r="C28" s="184" t="s">
        <v>112</v>
      </c>
      <c r="D28" s="185"/>
      <c r="E28" s="185"/>
      <c r="F28" s="185"/>
      <c r="G28" s="185"/>
      <c r="H28" s="185"/>
      <c r="I28" s="185"/>
      <c r="J28" s="185"/>
      <c r="K28" s="185"/>
      <c r="L28" s="186"/>
    </row>
    <row r="29" spans="1:12" ht="12.75" customHeight="1">
      <c r="A29" s="32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1:12" ht="21" customHeight="1">
      <c r="A30" s="32" t="s">
        <v>113</v>
      </c>
      <c r="B30" s="206" t="s">
        <v>55</v>
      </c>
      <c r="C30" s="206"/>
      <c r="D30" s="206"/>
      <c r="E30" s="206"/>
      <c r="F30" s="206"/>
      <c r="G30" s="206"/>
      <c r="H30" s="206"/>
      <c r="I30" s="206"/>
      <c r="J30" s="206"/>
      <c r="K30" s="206"/>
      <c r="L30" s="206"/>
    </row>
    <row r="31" spans="1:12">
      <c r="A31" s="42"/>
      <c r="B31" s="1"/>
      <c r="C31" s="1"/>
      <c r="D31" s="1"/>
    </row>
    <row r="32" spans="1:12" ht="16.5" customHeight="1">
      <c r="A32" s="32" t="s">
        <v>114</v>
      </c>
      <c r="B32" s="196" t="s">
        <v>57</v>
      </c>
      <c r="C32" s="196"/>
      <c r="D32" s="196"/>
      <c r="E32" s="196"/>
      <c r="F32" s="196"/>
      <c r="G32" s="196"/>
      <c r="H32" s="196"/>
      <c r="I32" s="196"/>
      <c r="J32" s="196"/>
      <c r="K32" s="196"/>
      <c r="L32" s="196"/>
    </row>
    <row r="33" spans="1:12" ht="6.75" customHeight="1">
      <c r="B33" s="6"/>
      <c r="C33" s="6"/>
      <c r="D33" s="6"/>
    </row>
    <row r="34" spans="1:12" ht="15.75">
      <c r="B34" s="8" t="s">
        <v>2</v>
      </c>
      <c r="C34" s="205" t="s">
        <v>3</v>
      </c>
      <c r="D34" s="205"/>
      <c r="E34" s="205"/>
      <c r="F34" s="205"/>
      <c r="G34" s="205"/>
      <c r="H34" s="205"/>
      <c r="I34" s="205"/>
      <c r="J34" s="205"/>
      <c r="K34" s="205"/>
      <c r="L34" s="205"/>
    </row>
    <row r="35" spans="1:12" ht="15.75">
      <c r="B35" s="59"/>
      <c r="C35" s="192" t="s">
        <v>120</v>
      </c>
      <c r="D35" s="195"/>
      <c r="E35" s="195"/>
      <c r="F35" s="195"/>
      <c r="G35" s="195"/>
      <c r="H35" s="195"/>
      <c r="I35" s="195"/>
      <c r="J35" s="195"/>
      <c r="K35" s="195"/>
      <c r="L35" s="193"/>
    </row>
    <row r="36" spans="1:12" ht="15.75" customHeight="1">
      <c r="B36" s="203">
        <v>1</v>
      </c>
      <c r="C36" s="197" t="s">
        <v>65</v>
      </c>
      <c r="D36" s="198"/>
      <c r="E36" s="198"/>
      <c r="F36" s="198"/>
      <c r="G36" s="198"/>
      <c r="H36" s="198"/>
      <c r="I36" s="198"/>
      <c r="J36" s="198"/>
      <c r="K36" s="198"/>
      <c r="L36" s="199"/>
    </row>
    <row r="37" spans="1:12" ht="15.75">
      <c r="B37" s="204"/>
      <c r="C37" s="200" t="s">
        <v>66</v>
      </c>
      <c r="D37" s="201"/>
      <c r="E37" s="201"/>
      <c r="F37" s="201"/>
      <c r="G37" s="201"/>
      <c r="H37" s="201"/>
      <c r="I37" s="201"/>
      <c r="J37" s="201"/>
      <c r="K37" s="201"/>
      <c r="L37" s="202"/>
    </row>
    <row r="38" spans="1:12">
      <c r="B38" s="6"/>
      <c r="C38" s="6"/>
      <c r="D38" s="6"/>
    </row>
    <row r="39" spans="1:12" ht="17.25" customHeight="1">
      <c r="A39" s="32" t="s">
        <v>121</v>
      </c>
      <c r="B39" s="196" t="s">
        <v>58</v>
      </c>
      <c r="C39" s="196"/>
      <c r="D39" s="196"/>
      <c r="E39" s="196"/>
      <c r="F39" s="196"/>
      <c r="G39" s="196"/>
      <c r="H39" s="196"/>
      <c r="I39" s="196"/>
      <c r="J39" s="196"/>
      <c r="K39" s="196"/>
      <c r="L39" s="196"/>
    </row>
    <row r="40" spans="1:12" ht="14.25" customHeight="1">
      <c r="B40" s="6"/>
      <c r="C40" s="6"/>
      <c r="D40" s="6"/>
      <c r="L40" s="44" t="s">
        <v>4</v>
      </c>
    </row>
    <row r="41" spans="1:12" ht="25.5" customHeight="1">
      <c r="B41" s="85" t="s">
        <v>2</v>
      </c>
      <c r="C41" s="231" t="s">
        <v>5</v>
      </c>
      <c r="D41" s="231"/>
      <c r="E41" s="231"/>
      <c r="F41" s="231"/>
      <c r="G41" s="231"/>
      <c r="H41" s="231"/>
      <c r="I41" s="126" t="s">
        <v>6</v>
      </c>
      <c r="J41" s="126" t="s">
        <v>7</v>
      </c>
      <c r="K41" s="192" t="s">
        <v>8</v>
      </c>
      <c r="L41" s="193"/>
    </row>
    <row r="42" spans="1:12" ht="15.75">
      <c r="B42" s="85">
        <v>1</v>
      </c>
      <c r="C42" s="231">
        <v>2</v>
      </c>
      <c r="D42" s="231"/>
      <c r="E42" s="231"/>
      <c r="F42" s="231"/>
      <c r="G42" s="231"/>
      <c r="H42" s="231"/>
      <c r="I42" s="101">
        <v>3</v>
      </c>
      <c r="J42" s="101">
        <v>4</v>
      </c>
      <c r="K42" s="192">
        <v>5</v>
      </c>
      <c r="L42" s="193"/>
    </row>
    <row r="43" spans="1:12" ht="15.75">
      <c r="B43" s="85"/>
      <c r="C43" s="191" t="s">
        <v>9</v>
      </c>
      <c r="D43" s="191"/>
      <c r="E43" s="191"/>
      <c r="F43" s="191"/>
      <c r="G43" s="191"/>
      <c r="H43" s="191"/>
      <c r="I43" s="124">
        <v>66335021</v>
      </c>
      <c r="J43" s="101"/>
      <c r="K43" s="187">
        <f>SUM(I43,J43)</f>
        <v>66335021</v>
      </c>
      <c r="L43" s="188"/>
    </row>
    <row r="44" spans="1:12" ht="15.75" customHeight="1">
      <c r="B44" s="85"/>
      <c r="C44" s="191" t="s">
        <v>10</v>
      </c>
      <c r="D44" s="191"/>
      <c r="E44" s="191"/>
      <c r="F44" s="191"/>
      <c r="G44" s="191"/>
      <c r="H44" s="191"/>
      <c r="I44" s="124">
        <v>14527500</v>
      </c>
      <c r="J44" s="101"/>
      <c r="K44" s="187">
        <f t="shared" ref="K44:K50" si="0">SUM(I44,J44)</f>
        <v>14527500</v>
      </c>
      <c r="L44" s="188"/>
    </row>
    <row r="45" spans="1:12" ht="16.5" customHeight="1">
      <c r="B45" s="85"/>
      <c r="C45" s="191" t="s">
        <v>119</v>
      </c>
      <c r="D45" s="191"/>
      <c r="E45" s="191"/>
      <c r="F45" s="191"/>
      <c r="G45" s="191"/>
      <c r="H45" s="191"/>
      <c r="I45" s="124">
        <v>1745200</v>
      </c>
      <c r="J45" s="101"/>
      <c r="K45" s="187">
        <f t="shared" si="0"/>
        <v>1745200</v>
      </c>
      <c r="L45" s="188"/>
    </row>
    <row r="46" spans="1:12" ht="15.75" customHeight="1">
      <c r="B46" s="85"/>
      <c r="C46" s="191" t="s">
        <v>11</v>
      </c>
      <c r="D46" s="191"/>
      <c r="E46" s="191"/>
      <c r="F46" s="191"/>
      <c r="G46" s="191"/>
      <c r="H46" s="191"/>
      <c r="I46" s="124">
        <v>3633800</v>
      </c>
      <c r="J46" s="101"/>
      <c r="K46" s="187">
        <f t="shared" si="0"/>
        <v>3633800</v>
      </c>
      <c r="L46" s="188"/>
    </row>
    <row r="47" spans="1:12" ht="15.75" customHeight="1">
      <c r="B47" s="85"/>
      <c r="C47" s="191" t="s">
        <v>12</v>
      </c>
      <c r="D47" s="191"/>
      <c r="E47" s="191"/>
      <c r="F47" s="191"/>
      <c r="G47" s="191"/>
      <c r="H47" s="191"/>
      <c r="I47" s="124">
        <v>3222000</v>
      </c>
      <c r="J47" s="101"/>
      <c r="K47" s="187">
        <f t="shared" si="0"/>
        <v>3222000</v>
      </c>
      <c r="L47" s="188"/>
    </row>
    <row r="48" spans="1:12" ht="15.75" customHeight="1">
      <c r="B48" s="85"/>
      <c r="C48" s="191" t="s">
        <v>13</v>
      </c>
      <c r="D48" s="191"/>
      <c r="E48" s="191"/>
      <c r="F48" s="191"/>
      <c r="G48" s="191"/>
      <c r="H48" s="191"/>
      <c r="I48" s="124">
        <v>2069400</v>
      </c>
      <c r="J48" s="101"/>
      <c r="K48" s="187">
        <f t="shared" si="0"/>
        <v>2069400</v>
      </c>
      <c r="L48" s="188"/>
    </row>
    <row r="49" spans="2:12" ht="15.75" customHeight="1">
      <c r="B49" s="85"/>
      <c r="C49" s="191" t="s">
        <v>14</v>
      </c>
      <c r="D49" s="191"/>
      <c r="E49" s="191"/>
      <c r="F49" s="191"/>
      <c r="G49" s="191"/>
      <c r="H49" s="191"/>
      <c r="I49" s="124">
        <v>0</v>
      </c>
      <c r="J49" s="101"/>
      <c r="K49" s="187">
        <f t="shared" si="0"/>
        <v>0</v>
      </c>
      <c r="L49" s="188"/>
    </row>
    <row r="50" spans="2:12" ht="15.75" customHeight="1">
      <c r="B50" s="85"/>
      <c r="C50" s="191" t="s">
        <v>15</v>
      </c>
      <c r="D50" s="191"/>
      <c r="E50" s="191"/>
      <c r="F50" s="191"/>
      <c r="G50" s="191"/>
      <c r="H50" s="191"/>
      <c r="I50" s="125">
        <v>17907900</v>
      </c>
      <c r="J50" s="106"/>
      <c r="K50" s="184">
        <f t="shared" si="0"/>
        <v>17907900</v>
      </c>
      <c r="L50" s="186"/>
    </row>
    <row r="51" spans="2:12" ht="15.75" customHeight="1">
      <c r="B51" s="85"/>
      <c r="C51" s="191" t="s">
        <v>16</v>
      </c>
      <c r="D51" s="191"/>
      <c r="E51" s="191"/>
      <c r="F51" s="191"/>
      <c r="G51" s="191"/>
      <c r="H51" s="191"/>
      <c r="I51" s="124">
        <v>13895900</v>
      </c>
      <c r="J51" s="101"/>
      <c r="K51" s="187">
        <f t="shared" ref="K51:K62" si="1">SUM(I51,J51)</f>
        <v>13895900</v>
      </c>
      <c r="L51" s="188"/>
    </row>
    <row r="52" spans="2:12" ht="15.75" customHeight="1">
      <c r="B52" s="85"/>
      <c r="C52" s="191" t="s">
        <v>17</v>
      </c>
      <c r="D52" s="191"/>
      <c r="E52" s="191"/>
      <c r="F52" s="191"/>
      <c r="G52" s="191"/>
      <c r="H52" s="191"/>
      <c r="I52" s="124">
        <v>1737100</v>
      </c>
      <c r="J52" s="101"/>
      <c r="K52" s="187">
        <f t="shared" si="1"/>
        <v>1737100</v>
      </c>
      <c r="L52" s="188"/>
    </row>
    <row r="53" spans="2:12" ht="15.75" customHeight="1">
      <c r="B53" s="85"/>
      <c r="C53" s="191" t="s">
        <v>18</v>
      </c>
      <c r="D53" s="191"/>
      <c r="E53" s="191"/>
      <c r="F53" s="191"/>
      <c r="G53" s="191"/>
      <c r="H53" s="191"/>
      <c r="I53" s="124">
        <v>2274900</v>
      </c>
      <c r="J53" s="101"/>
      <c r="K53" s="187">
        <f t="shared" si="1"/>
        <v>2274900</v>
      </c>
      <c r="L53" s="188"/>
    </row>
    <row r="54" spans="2:12" ht="15.75" customHeight="1">
      <c r="B54" s="85"/>
      <c r="C54" s="191" t="s">
        <v>19</v>
      </c>
      <c r="D54" s="191"/>
      <c r="E54" s="191"/>
      <c r="F54" s="191"/>
      <c r="G54" s="191"/>
      <c r="H54" s="191"/>
      <c r="I54" s="124">
        <v>0</v>
      </c>
      <c r="J54" s="101"/>
      <c r="K54" s="187">
        <f t="shared" si="1"/>
        <v>0</v>
      </c>
      <c r="L54" s="188"/>
    </row>
    <row r="55" spans="2:12" ht="15.75" customHeight="1">
      <c r="B55" s="85"/>
      <c r="C55" s="268" t="s">
        <v>118</v>
      </c>
      <c r="D55" s="268"/>
      <c r="E55" s="268"/>
      <c r="F55" s="268"/>
      <c r="G55" s="268"/>
      <c r="H55" s="268"/>
      <c r="I55" s="124">
        <v>0</v>
      </c>
      <c r="J55" s="101"/>
      <c r="K55" s="187">
        <f t="shared" si="1"/>
        <v>0</v>
      </c>
      <c r="L55" s="188"/>
    </row>
    <row r="56" spans="2:12" ht="15.75" customHeight="1">
      <c r="B56" s="85"/>
      <c r="C56" s="191" t="s">
        <v>20</v>
      </c>
      <c r="D56" s="191"/>
      <c r="E56" s="191"/>
      <c r="F56" s="191"/>
      <c r="G56" s="191"/>
      <c r="H56" s="191"/>
      <c r="I56" s="124">
        <v>0</v>
      </c>
      <c r="J56" s="101"/>
      <c r="K56" s="187">
        <f t="shared" si="1"/>
        <v>0</v>
      </c>
      <c r="L56" s="188"/>
    </row>
    <row r="57" spans="2:12" ht="15.75" customHeight="1">
      <c r="B57" s="85"/>
      <c r="C57" s="191" t="s">
        <v>21</v>
      </c>
      <c r="D57" s="191"/>
      <c r="E57" s="191"/>
      <c r="F57" s="191"/>
      <c r="G57" s="191"/>
      <c r="H57" s="191"/>
      <c r="I57" s="124">
        <v>3755500</v>
      </c>
      <c r="J57" s="101"/>
      <c r="K57" s="187">
        <f t="shared" si="1"/>
        <v>3755500</v>
      </c>
      <c r="L57" s="188"/>
    </row>
    <row r="58" spans="2:12" ht="15.75" customHeight="1">
      <c r="B58" s="85"/>
      <c r="C58" s="191" t="s">
        <v>22</v>
      </c>
      <c r="D58" s="191"/>
      <c r="E58" s="191"/>
      <c r="F58" s="191"/>
      <c r="G58" s="191"/>
      <c r="H58" s="191"/>
      <c r="I58" s="124">
        <v>1641379</v>
      </c>
      <c r="J58" s="101"/>
      <c r="K58" s="187">
        <f t="shared" si="1"/>
        <v>1641379</v>
      </c>
      <c r="L58" s="188"/>
    </row>
    <row r="59" spans="2:12" ht="15.75">
      <c r="B59" s="85"/>
      <c r="C59" s="191" t="s">
        <v>23</v>
      </c>
      <c r="D59" s="191"/>
      <c r="E59" s="191"/>
      <c r="F59" s="191"/>
      <c r="G59" s="191"/>
      <c r="H59" s="191"/>
      <c r="I59" s="124">
        <v>0</v>
      </c>
      <c r="J59" s="101"/>
      <c r="K59" s="187">
        <f t="shared" si="1"/>
        <v>0</v>
      </c>
      <c r="L59" s="188"/>
    </row>
    <row r="60" spans="2:12" ht="15.75" customHeight="1">
      <c r="B60" s="85"/>
      <c r="C60" s="191" t="s">
        <v>24</v>
      </c>
      <c r="D60" s="191"/>
      <c r="E60" s="191"/>
      <c r="F60" s="191"/>
      <c r="G60" s="191"/>
      <c r="H60" s="191"/>
      <c r="I60" s="124">
        <v>0</v>
      </c>
      <c r="J60" s="101">
        <v>450000</v>
      </c>
      <c r="K60" s="187">
        <f t="shared" si="1"/>
        <v>450000</v>
      </c>
      <c r="L60" s="188"/>
    </row>
    <row r="61" spans="2:12" ht="15.75" customHeight="1">
      <c r="B61" s="85"/>
      <c r="C61" s="191" t="s">
        <v>25</v>
      </c>
      <c r="D61" s="191"/>
      <c r="E61" s="191"/>
      <c r="F61" s="191"/>
      <c r="G61" s="191"/>
      <c r="H61" s="191"/>
      <c r="I61" s="124">
        <v>0</v>
      </c>
      <c r="J61" s="101">
        <v>1792000</v>
      </c>
      <c r="K61" s="187">
        <f t="shared" si="1"/>
        <v>1792000</v>
      </c>
      <c r="L61" s="188"/>
    </row>
    <row r="62" spans="2:12" ht="15.75" customHeight="1">
      <c r="B62" s="59"/>
      <c r="C62" s="191" t="s">
        <v>26</v>
      </c>
      <c r="D62" s="191"/>
      <c r="E62" s="191"/>
      <c r="F62" s="191"/>
      <c r="G62" s="191"/>
      <c r="H62" s="191"/>
      <c r="I62" s="124">
        <v>0</v>
      </c>
      <c r="J62" s="101"/>
      <c r="K62" s="187">
        <f t="shared" si="1"/>
        <v>0</v>
      </c>
      <c r="L62" s="188"/>
    </row>
    <row r="63" spans="2:12" ht="15.75">
      <c r="B63" s="231" t="s">
        <v>8</v>
      </c>
      <c r="C63" s="231"/>
      <c r="D63" s="231"/>
      <c r="E63" s="231"/>
      <c r="F63" s="231"/>
      <c r="G63" s="231"/>
      <c r="H63" s="231"/>
      <c r="I63" s="106">
        <f>SUM(I43:I49,I51:I62)</f>
        <v>114837700</v>
      </c>
      <c r="J63" s="106">
        <f>SUM(J43:J49,J51:J62)</f>
        <v>2242000</v>
      </c>
      <c r="K63" s="189">
        <f>SUM(K43:L49,K51:L62)</f>
        <v>117079700</v>
      </c>
      <c r="L63" s="190"/>
    </row>
    <row r="64" spans="2:12" ht="10.5" customHeight="1">
      <c r="B64" s="6"/>
      <c r="C64" s="6"/>
      <c r="D64" s="6"/>
    </row>
    <row r="65" spans="1:12" ht="15.75" customHeight="1">
      <c r="A65" s="38">
        <v>10</v>
      </c>
      <c r="B65" s="160" t="s">
        <v>59</v>
      </c>
      <c r="C65" s="160"/>
      <c r="D65" s="160"/>
      <c r="E65" s="160"/>
      <c r="F65" s="160"/>
      <c r="G65" s="160"/>
      <c r="H65" s="160"/>
      <c r="I65" s="160"/>
      <c r="J65" s="160"/>
      <c r="K65" s="160"/>
      <c r="L65" s="160"/>
    </row>
    <row r="66" spans="1:12" ht="15.75" customHeight="1">
      <c r="B66" s="6"/>
      <c r="C66" s="6"/>
      <c r="D66" s="6"/>
      <c r="L66" s="44" t="s">
        <v>4</v>
      </c>
    </row>
    <row r="67" spans="1:12" ht="18" customHeight="1">
      <c r="B67" s="169" t="s">
        <v>27</v>
      </c>
      <c r="C67" s="170"/>
      <c r="D67" s="170"/>
      <c r="E67" s="170"/>
      <c r="F67" s="171"/>
      <c r="G67" s="161" t="s">
        <v>6</v>
      </c>
      <c r="H67" s="162"/>
      <c r="I67" s="161" t="s">
        <v>7</v>
      </c>
      <c r="J67" s="162"/>
      <c r="K67" s="165" t="s">
        <v>8</v>
      </c>
      <c r="L67" s="166"/>
    </row>
    <row r="68" spans="1:12" ht="15.75" customHeight="1">
      <c r="B68" s="172">
        <v>1</v>
      </c>
      <c r="C68" s="172"/>
      <c r="D68" s="172"/>
      <c r="E68" s="172"/>
      <c r="F68" s="172"/>
      <c r="G68" s="153">
        <v>2</v>
      </c>
      <c r="H68" s="155"/>
      <c r="I68" s="153">
        <v>3</v>
      </c>
      <c r="J68" s="155"/>
      <c r="K68" s="167">
        <v>4</v>
      </c>
      <c r="L68" s="168"/>
    </row>
    <row r="69" spans="1:12" ht="12.75" customHeight="1">
      <c r="B69" s="150"/>
      <c r="C69" s="150"/>
      <c r="D69" s="150"/>
      <c r="E69" s="150"/>
      <c r="F69" s="150"/>
      <c r="G69" s="163"/>
      <c r="H69" s="164"/>
      <c r="I69" s="163"/>
      <c r="J69" s="164"/>
      <c r="K69" s="151"/>
      <c r="L69" s="152"/>
    </row>
    <row r="70" spans="1:12" ht="12.75" customHeight="1">
      <c r="B70" s="173"/>
      <c r="C70" s="173"/>
      <c r="D70" s="173"/>
      <c r="E70" s="173"/>
      <c r="F70" s="173"/>
      <c r="G70" s="163"/>
      <c r="H70" s="164"/>
      <c r="I70" s="163"/>
      <c r="J70" s="164"/>
      <c r="K70" s="151"/>
      <c r="L70" s="152"/>
    </row>
    <row r="71" spans="1:12" ht="15.75" customHeight="1">
      <c r="B71" s="150" t="s">
        <v>8</v>
      </c>
      <c r="C71" s="150"/>
      <c r="D71" s="150"/>
      <c r="E71" s="150"/>
      <c r="F71" s="150"/>
      <c r="G71" s="163"/>
      <c r="H71" s="164"/>
      <c r="I71" s="163"/>
      <c r="J71" s="164"/>
      <c r="K71" s="151"/>
      <c r="L71" s="152"/>
    </row>
    <row r="72" spans="1:12" ht="12.75" customHeight="1">
      <c r="B72" s="43"/>
      <c r="C72" s="43"/>
      <c r="D72" s="43"/>
      <c r="E72" s="43"/>
      <c r="F72" s="43"/>
      <c r="G72" s="43"/>
      <c r="H72" s="43"/>
      <c r="I72" s="43"/>
    </row>
    <row r="73" spans="1:12">
      <c r="A73" s="38" t="s">
        <v>122</v>
      </c>
      <c r="B73" s="45"/>
      <c r="C73" s="11"/>
      <c r="D73" s="11"/>
    </row>
    <row r="74" spans="1:12" ht="6" customHeight="1">
      <c r="B74" s="11"/>
      <c r="C74" s="11"/>
      <c r="D74" s="11"/>
    </row>
    <row r="75" spans="1:12" ht="13.5" customHeight="1">
      <c r="B75" s="60" t="s">
        <v>28</v>
      </c>
      <c r="C75" s="208" t="s">
        <v>30</v>
      </c>
      <c r="D75" s="209"/>
      <c r="E75" s="209"/>
      <c r="F75" s="210"/>
      <c r="G75" s="214" t="s">
        <v>31</v>
      </c>
      <c r="H75" s="207" t="s">
        <v>32</v>
      </c>
      <c r="I75" s="207"/>
      <c r="J75" s="207" t="s">
        <v>6</v>
      </c>
      <c r="K75" s="207" t="s">
        <v>7</v>
      </c>
      <c r="L75" s="207" t="s">
        <v>8</v>
      </c>
    </row>
    <row r="76" spans="1:12" ht="11.25" customHeight="1">
      <c r="B76" s="62" t="s">
        <v>29</v>
      </c>
      <c r="C76" s="211"/>
      <c r="D76" s="212"/>
      <c r="E76" s="212"/>
      <c r="F76" s="213"/>
      <c r="G76" s="215"/>
      <c r="H76" s="207"/>
      <c r="I76" s="207"/>
      <c r="J76" s="207"/>
      <c r="K76" s="207"/>
      <c r="L76" s="207"/>
    </row>
    <row r="77" spans="1:12" ht="15.75">
      <c r="B77" s="46">
        <v>1</v>
      </c>
      <c r="C77" s="153">
        <v>2</v>
      </c>
      <c r="D77" s="154"/>
      <c r="E77" s="154"/>
      <c r="F77" s="155"/>
      <c r="G77" s="58">
        <v>3</v>
      </c>
      <c r="H77" s="217">
        <v>4</v>
      </c>
      <c r="I77" s="217"/>
      <c r="J77" s="47">
        <v>5</v>
      </c>
      <c r="K77" s="49">
        <v>6</v>
      </c>
      <c r="L77" s="49">
        <v>7</v>
      </c>
    </row>
    <row r="78" spans="1:12" ht="15.75" customHeight="1">
      <c r="B78" s="253"/>
      <c r="C78" s="177" t="s">
        <v>123</v>
      </c>
      <c r="D78" s="178"/>
      <c r="E78" s="178"/>
      <c r="F78" s="178"/>
      <c r="G78" s="178"/>
      <c r="H78" s="178"/>
      <c r="I78" s="178"/>
      <c r="J78" s="178"/>
      <c r="K78" s="178"/>
      <c r="L78" s="179"/>
    </row>
    <row r="79" spans="1:12" ht="15.75" customHeight="1">
      <c r="B79" s="254"/>
      <c r="C79" s="260" t="s">
        <v>66</v>
      </c>
      <c r="D79" s="261"/>
      <c r="E79" s="261"/>
      <c r="F79" s="261"/>
      <c r="G79" s="261"/>
      <c r="H79" s="261"/>
      <c r="I79" s="261"/>
      <c r="J79" s="261"/>
      <c r="K79" s="261"/>
      <c r="L79" s="262"/>
    </row>
    <row r="80" spans="1:12" ht="15.75">
      <c r="B80" s="8">
        <v>1</v>
      </c>
      <c r="C80" s="156" t="s">
        <v>33</v>
      </c>
      <c r="D80" s="157"/>
      <c r="E80" s="157"/>
      <c r="F80" s="158"/>
      <c r="G80" s="54"/>
      <c r="H80" s="172"/>
      <c r="I80" s="172"/>
      <c r="J80" s="57"/>
      <c r="K80" s="48"/>
      <c r="L80" s="48"/>
    </row>
    <row r="81" spans="2:12" ht="15.75" customHeight="1">
      <c r="B81" s="8"/>
      <c r="C81" s="257" t="s">
        <v>68</v>
      </c>
      <c r="D81" s="258"/>
      <c r="E81" s="258"/>
      <c r="F81" s="259"/>
      <c r="G81" s="56" t="s">
        <v>69</v>
      </c>
      <c r="H81" s="192" t="s">
        <v>70</v>
      </c>
      <c r="I81" s="193"/>
      <c r="J81" s="71">
        <v>1</v>
      </c>
      <c r="K81" s="48"/>
      <c r="L81" s="48">
        <f>J81</f>
        <v>1</v>
      </c>
    </row>
    <row r="82" spans="2:12" ht="15.75" customHeight="1">
      <c r="B82" s="8"/>
      <c r="C82" s="257" t="s">
        <v>71</v>
      </c>
      <c r="D82" s="258"/>
      <c r="E82" s="258"/>
      <c r="F82" s="259"/>
      <c r="G82" s="56" t="s">
        <v>69</v>
      </c>
      <c r="H82" s="192" t="s">
        <v>72</v>
      </c>
      <c r="I82" s="193"/>
      <c r="J82" s="71">
        <v>1397</v>
      </c>
      <c r="K82" s="48"/>
      <c r="L82" s="93">
        <f t="shared" ref="L82:L119" si="2">J82</f>
        <v>1397</v>
      </c>
    </row>
    <row r="83" spans="2:12" ht="15.75" customHeight="1">
      <c r="B83" s="59"/>
      <c r="C83" s="218" t="s">
        <v>73</v>
      </c>
      <c r="D83" s="219"/>
      <c r="E83" s="219"/>
      <c r="F83" s="220"/>
      <c r="G83" s="53" t="s">
        <v>69</v>
      </c>
      <c r="H83" s="180" t="s">
        <v>74</v>
      </c>
      <c r="I83" s="181"/>
      <c r="J83" s="72">
        <v>90</v>
      </c>
      <c r="K83" s="64"/>
      <c r="L83" s="64">
        <f t="shared" si="2"/>
        <v>90</v>
      </c>
    </row>
    <row r="84" spans="2:12" ht="15.75" customHeight="1">
      <c r="B84" s="60"/>
      <c r="C84" s="218" t="s">
        <v>80</v>
      </c>
      <c r="D84" s="219"/>
      <c r="E84" s="219"/>
      <c r="F84" s="220"/>
      <c r="G84" s="221" t="s">
        <v>69</v>
      </c>
      <c r="H84" s="208" t="s">
        <v>74</v>
      </c>
      <c r="I84" s="210"/>
      <c r="J84" s="73">
        <v>1065</v>
      </c>
      <c r="K84" s="94"/>
      <c r="L84" s="64">
        <f t="shared" si="2"/>
        <v>1065</v>
      </c>
    </row>
    <row r="85" spans="2:12" ht="15.75" customHeight="1">
      <c r="B85" s="61"/>
      <c r="C85" s="182" t="s">
        <v>75</v>
      </c>
      <c r="D85" s="159"/>
      <c r="E85" s="159"/>
      <c r="F85" s="183"/>
      <c r="G85" s="266"/>
      <c r="H85" s="224"/>
      <c r="I85" s="265"/>
      <c r="J85" s="74">
        <v>850</v>
      </c>
      <c r="K85" s="95"/>
      <c r="L85" s="66">
        <f t="shared" si="2"/>
        <v>850</v>
      </c>
    </row>
    <row r="86" spans="2:12" ht="15.75" customHeight="1">
      <c r="B86" s="61"/>
      <c r="C86" s="182" t="s">
        <v>76</v>
      </c>
      <c r="D86" s="159"/>
      <c r="E86" s="159"/>
      <c r="F86" s="183"/>
      <c r="G86" s="266"/>
      <c r="H86" s="224"/>
      <c r="I86" s="265"/>
      <c r="J86" s="74">
        <v>388</v>
      </c>
      <c r="K86" s="95"/>
      <c r="L86" s="66">
        <f t="shared" si="2"/>
        <v>388</v>
      </c>
    </row>
    <row r="87" spans="2:12" ht="15.75" customHeight="1">
      <c r="B87" s="61"/>
      <c r="C87" s="182" t="s">
        <v>77</v>
      </c>
      <c r="D87" s="159"/>
      <c r="E87" s="159"/>
      <c r="F87" s="183"/>
      <c r="G87" s="266"/>
      <c r="H87" s="224"/>
      <c r="I87" s="265"/>
      <c r="J87" s="74">
        <v>462</v>
      </c>
      <c r="K87" s="95"/>
      <c r="L87" s="66">
        <f t="shared" si="2"/>
        <v>462</v>
      </c>
    </row>
    <row r="88" spans="2:12" ht="15.75" customHeight="1">
      <c r="B88" s="61"/>
      <c r="C88" s="182" t="s">
        <v>78</v>
      </c>
      <c r="D88" s="159"/>
      <c r="E88" s="159"/>
      <c r="F88" s="183"/>
      <c r="G88" s="266"/>
      <c r="H88" s="224"/>
      <c r="I88" s="265"/>
      <c r="J88" s="74">
        <v>431</v>
      </c>
      <c r="K88" s="95"/>
      <c r="L88" s="66">
        <f t="shared" si="2"/>
        <v>431</v>
      </c>
    </row>
    <row r="89" spans="2:12" ht="15.75">
      <c r="B89" s="62"/>
      <c r="C89" s="244" t="s">
        <v>79</v>
      </c>
      <c r="D89" s="245"/>
      <c r="E89" s="245"/>
      <c r="F89" s="246"/>
      <c r="G89" s="222"/>
      <c r="H89" s="211"/>
      <c r="I89" s="213"/>
      <c r="J89" s="75">
        <v>419</v>
      </c>
      <c r="K89" s="96"/>
      <c r="L89" s="63">
        <f t="shared" si="2"/>
        <v>419</v>
      </c>
    </row>
    <row r="90" spans="2:12" ht="19.5" customHeight="1">
      <c r="B90" s="127"/>
      <c r="C90" s="174" t="s">
        <v>140</v>
      </c>
      <c r="D90" s="175"/>
      <c r="E90" s="175"/>
      <c r="F90" s="176"/>
      <c r="G90" s="221" t="s">
        <v>128</v>
      </c>
      <c r="H90" s="208" t="s">
        <v>137</v>
      </c>
      <c r="I90" s="210"/>
      <c r="J90" s="132" t="s">
        <v>130</v>
      </c>
      <c r="K90" s="134">
        <v>450000</v>
      </c>
      <c r="L90" s="63">
        <f>SUM(J90:K90)</f>
        <v>450000</v>
      </c>
    </row>
    <row r="91" spans="2:12" ht="33" customHeight="1">
      <c r="B91" s="137"/>
      <c r="C91" s="174" t="s">
        <v>141</v>
      </c>
      <c r="D91" s="175"/>
      <c r="E91" s="175"/>
      <c r="F91" s="176"/>
      <c r="G91" s="222"/>
      <c r="H91" s="211"/>
      <c r="I91" s="213"/>
      <c r="J91" s="132" t="s">
        <v>130</v>
      </c>
      <c r="K91" s="134">
        <v>1792000</v>
      </c>
      <c r="L91" s="63">
        <f>SUM(J91:K91)</f>
        <v>1792000</v>
      </c>
    </row>
    <row r="92" spans="2:12" ht="15.75">
      <c r="B92" s="46">
        <v>2</v>
      </c>
      <c r="C92" s="250" t="s">
        <v>34</v>
      </c>
      <c r="D92" s="251"/>
      <c r="E92" s="251"/>
      <c r="F92" s="252"/>
      <c r="G92" s="43"/>
      <c r="H92" s="232"/>
      <c r="I92" s="232"/>
      <c r="J92" s="76"/>
      <c r="K92" s="63"/>
      <c r="L92" s="63">
        <f t="shared" si="2"/>
        <v>0</v>
      </c>
    </row>
    <row r="93" spans="2:12" ht="36.75" customHeight="1">
      <c r="B93" s="59"/>
      <c r="C93" s="263" t="s">
        <v>81</v>
      </c>
      <c r="D93" s="264"/>
      <c r="E93" s="264"/>
      <c r="F93" s="264"/>
      <c r="G93" s="52" t="s">
        <v>69</v>
      </c>
      <c r="H93" s="267" t="s">
        <v>95</v>
      </c>
      <c r="I93" s="267"/>
      <c r="J93" s="77">
        <v>38000</v>
      </c>
      <c r="K93" s="64"/>
      <c r="L93" s="64">
        <f t="shared" si="2"/>
        <v>38000</v>
      </c>
    </row>
    <row r="94" spans="2:12" ht="15.75">
      <c r="B94" s="60"/>
      <c r="C94" s="239" t="s">
        <v>82</v>
      </c>
      <c r="D94" s="239"/>
      <c r="E94" s="239"/>
      <c r="F94" s="239"/>
      <c r="G94" s="221" t="s">
        <v>97</v>
      </c>
      <c r="H94" s="208" t="s">
        <v>96</v>
      </c>
      <c r="I94" s="210"/>
      <c r="J94" s="82">
        <v>351.9</v>
      </c>
      <c r="K94" s="50"/>
      <c r="L94" s="98">
        <f t="shared" si="2"/>
        <v>351.9</v>
      </c>
    </row>
    <row r="95" spans="2:12" ht="15.75">
      <c r="B95" s="61"/>
      <c r="C95" s="159" t="s">
        <v>75</v>
      </c>
      <c r="D95" s="159"/>
      <c r="E95" s="159"/>
      <c r="F95" s="159"/>
      <c r="G95" s="266"/>
      <c r="H95" s="224"/>
      <c r="I95" s="265"/>
      <c r="J95" s="83">
        <v>278.8</v>
      </c>
      <c r="K95" s="65"/>
      <c r="L95" s="99">
        <f t="shared" si="2"/>
        <v>278.8</v>
      </c>
    </row>
    <row r="96" spans="2:12" ht="15.75">
      <c r="B96" s="61"/>
      <c r="C96" s="159" t="s">
        <v>76</v>
      </c>
      <c r="D96" s="159"/>
      <c r="E96" s="159"/>
      <c r="F96" s="159"/>
      <c r="G96" s="266"/>
      <c r="H96" s="224"/>
      <c r="I96" s="265"/>
      <c r="J96" s="83">
        <v>129.88</v>
      </c>
      <c r="K96" s="65"/>
      <c r="L96" s="99">
        <f t="shared" si="2"/>
        <v>129.88</v>
      </c>
    </row>
    <row r="97" spans="2:12" ht="15.75">
      <c r="B97" s="61"/>
      <c r="C97" s="159" t="s">
        <v>77</v>
      </c>
      <c r="D97" s="159"/>
      <c r="E97" s="159"/>
      <c r="F97" s="159"/>
      <c r="G97" s="266"/>
      <c r="H97" s="224"/>
      <c r="I97" s="265"/>
      <c r="J97" s="83">
        <v>148.91999999999999</v>
      </c>
      <c r="K97" s="65"/>
      <c r="L97" s="99">
        <f t="shared" si="2"/>
        <v>148.91999999999999</v>
      </c>
    </row>
    <row r="98" spans="2:12" ht="15.75">
      <c r="B98" s="61"/>
      <c r="C98" s="159" t="s">
        <v>78</v>
      </c>
      <c r="D98" s="159"/>
      <c r="E98" s="159"/>
      <c r="F98" s="159"/>
      <c r="G98" s="266"/>
      <c r="H98" s="224"/>
      <c r="I98" s="265"/>
      <c r="J98" s="83">
        <v>141.44</v>
      </c>
      <c r="K98" s="65"/>
      <c r="L98" s="99">
        <f t="shared" si="2"/>
        <v>141.44</v>
      </c>
    </row>
    <row r="99" spans="2:12" ht="15.75">
      <c r="B99" s="62"/>
      <c r="C99" s="245" t="s">
        <v>88</v>
      </c>
      <c r="D99" s="245"/>
      <c r="E99" s="245"/>
      <c r="F99" s="245"/>
      <c r="G99" s="222"/>
      <c r="H99" s="211"/>
      <c r="I99" s="213"/>
      <c r="J99" s="84">
        <v>137.36000000000001</v>
      </c>
      <c r="K99" s="55"/>
      <c r="L99" s="100">
        <f t="shared" si="2"/>
        <v>137.36000000000001</v>
      </c>
    </row>
    <row r="100" spans="2:12" ht="30.75" customHeight="1">
      <c r="B100" s="46"/>
      <c r="C100" s="272" t="s">
        <v>83</v>
      </c>
      <c r="D100" s="272"/>
      <c r="E100" s="272"/>
      <c r="F100" s="272"/>
      <c r="G100" s="52" t="s">
        <v>98</v>
      </c>
      <c r="H100" s="192" t="s">
        <v>96</v>
      </c>
      <c r="I100" s="193"/>
      <c r="J100" s="89">
        <v>27</v>
      </c>
      <c r="K100" s="63"/>
      <c r="L100" s="97">
        <f t="shared" si="2"/>
        <v>27</v>
      </c>
    </row>
    <row r="101" spans="2:12" ht="15.75">
      <c r="B101" s="8"/>
      <c r="C101" s="229" t="s">
        <v>84</v>
      </c>
      <c r="D101" s="229"/>
      <c r="E101" s="229"/>
      <c r="F101" s="229"/>
      <c r="G101" s="52" t="s">
        <v>99</v>
      </c>
      <c r="H101" s="192" t="s">
        <v>100</v>
      </c>
      <c r="I101" s="193"/>
      <c r="J101" s="81">
        <v>14365</v>
      </c>
      <c r="K101" s="48"/>
      <c r="L101" s="93">
        <f t="shared" si="2"/>
        <v>14365</v>
      </c>
    </row>
    <row r="102" spans="2:12" ht="15.75">
      <c r="B102" s="8"/>
      <c r="C102" s="229" t="s">
        <v>85</v>
      </c>
      <c r="D102" s="229"/>
      <c r="E102" s="229"/>
      <c r="F102" s="229"/>
      <c r="G102" s="52" t="s">
        <v>99</v>
      </c>
      <c r="H102" s="192" t="s">
        <v>100</v>
      </c>
      <c r="I102" s="193"/>
      <c r="J102" s="81">
        <v>830</v>
      </c>
      <c r="K102" s="48"/>
      <c r="L102" s="93">
        <f t="shared" si="2"/>
        <v>830</v>
      </c>
    </row>
    <row r="103" spans="2:12" ht="15.75">
      <c r="B103" s="8"/>
      <c r="C103" s="229" t="s">
        <v>86</v>
      </c>
      <c r="D103" s="229"/>
      <c r="E103" s="229"/>
      <c r="F103" s="229"/>
      <c r="G103" s="52" t="s">
        <v>99</v>
      </c>
      <c r="H103" s="192" t="s">
        <v>100</v>
      </c>
      <c r="I103" s="193"/>
      <c r="J103" s="81">
        <v>1260</v>
      </c>
      <c r="K103" s="48"/>
      <c r="L103" s="93">
        <f t="shared" si="2"/>
        <v>1260</v>
      </c>
    </row>
    <row r="104" spans="2:12" ht="15.75">
      <c r="B104" s="8"/>
      <c r="C104" s="229" t="s">
        <v>87</v>
      </c>
      <c r="D104" s="229"/>
      <c r="E104" s="229"/>
      <c r="F104" s="229"/>
      <c r="G104" s="52" t="s">
        <v>69</v>
      </c>
      <c r="H104" s="192" t="s">
        <v>100</v>
      </c>
      <c r="I104" s="193"/>
      <c r="J104" s="81">
        <v>1360</v>
      </c>
      <c r="K104" s="48"/>
      <c r="L104" s="93">
        <f t="shared" si="2"/>
        <v>1360</v>
      </c>
    </row>
    <row r="105" spans="2:12" ht="21" customHeight="1">
      <c r="B105" s="59"/>
      <c r="C105" s="241" t="s">
        <v>139</v>
      </c>
      <c r="D105" s="242"/>
      <c r="E105" s="242"/>
      <c r="F105" s="243"/>
      <c r="G105" s="136" t="s">
        <v>69</v>
      </c>
      <c r="H105" s="180" t="s">
        <v>129</v>
      </c>
      <c r="I105" s="181"/>
      <c r="J105" s="73" t="s">
        <v>130</v>
      </c>
      <c r="K105" s="64">
        <v>31</v>
      </c>
      <c r="L105" s="64">
        <f>SUM(J105:K105)</f>
        <v>31</v>
      </c>
    </row>
    <row r="106" spans="2:12" ht="31.5" customHeight="1">
      <c r="B106" s="137"/>
      <c r="C106" s="174" t="s">
        <v>142</v>
      </c>
      <c r="D106" s="175"/>
      <c r="E106" s="175"/>
      <c r="F106" s="176"/>
      <c r="G106" s="52" t="s">
        <v>143</v>
      </c>
      <c r="H106" s="192" t="s">
        <v>129</v>
      </c>
      <c r="I106" s="193"/>
      <c r="J106" s="132" t="s">
        <v>130</v>
      </c>
      <c r="K106" s="135">
        <v>2205</v>
      </c>
      <c r="L106" s="135">
        <f>SUM(J106:K106)</f>
        <v>2205</v>
      </c>
    </row>
    <row r="107" spans="2:12" ht="15.75" customHeight="1">
      <c r="B107" s="46">
        <v>3</v>
      </c>
      <c r="C107" s="250" t="s">
        <v>35</v>
      </c>
      <c r="D107" s="251"/>
      <c r="E107" s="251"/>
      <c r="F107" s="252"/>
      <c r="G107" s="128"/>
      <c r="H107" s="232"/>
      <c r="I107" s="232"/>
      <c r="J107" s="76"/>
      <c r="K107" s="63"/>
      <c r="L107" s="63"/>
    </row>
    <row r="108" spans="2:12" ht="33.75" customHeight="1">
      <c r="B108" s="59"/>
      <c r="C108" s="226" t="s">
        <v>89</v>
      </c>
      <c r="D108" s="227"/>
      <c r="E108" s="227"/>
      <c r="F108" s="228"/>
      <c r="G108" s="52" t="s">
        <v>69</v>
      </c>
      <c r="H108" s="255" t="s">
        <v>101</v>
      </c>
      <c r="I108" s="256"/>
      <c r="J108" s="77">
        <v>1520</v>
      </c>
      <c r="K108" s="64"/>
      <c r="L108" s="64">
        <f t="shared" si="2"/>
        <v>1520</v>
      </c>
    </row>
    <row r="109" spans="2:12" ht="15.75" customHeight="1">
      <c r="B109" s="205"/>
      <c r="C109" s="238" t="s">
        <v>90</v>
      </c>
      <c r="D109" s="239"/>
      <c r="E109" s="239"/>
      <c r="F109" s="240"/>
      <c r="G109" s="270" t="s">
        <v>102</v>
      </c>
      <c r="H109" s="208" t="s">
        <v>100</v>
      </c>
      <c r="I109" s="209"/>
      <c r="J109" s="78">
        <v>340</v>
      </c>
      <c r="K109" s="50"/>
      <c r="L109" s="64">
        <f t="shared" si="2"/>
        <v>340</v>
      </c>
    </row>
    <row r="110" spans="2:12" ht="15.75" customHeight="1">
      <c r="B110" s="269"/>
      <c r="C110" s="182" t="s">
        <v>75</v>
      </c>
      <c r="D110" s="159"/>
      <c r="E110" s="159"/>
      <c r="F110" s="183"/>
      <c r="G110" s="266"/>
      <c r="H110" s="224"/>
      <c r="I110" s="225"/>
      <c r="J110" s="79">
        <v>340</v>
      </c>
      <c r="K110" s="65"/>
      <c r="L110" s="66">
        <f t="shared" si="2"/>
        <v>340</v>
      </c>
    </row>
    <row r="111" spans="2:12" ht="15.75" customHeight="1">
      <c r="B111" s="269"/>
      <c r="C111" s="182" t="s">
        <v>76</v>
      </c>
      <c r="D111" s="159"/>
      <c r="E111" s="159"/>
      <c r="F111" s="183"/>
      <c r="G111" s="266"/>
      <c r="H111" s="224"/>
      <c r="I111" s="225"/>
      <c r="J111" s="79">
        <v>340</v>
      </c>
      <c r="K111" s="65"/>
      <c r="L111" s="66">
        <f t="shared" si="2"/>
        <v>340</v>
      </c>
    </row>
    <row r="112" spans="2:12" ht="15.75" customHeight="1">
      <c r="B112" s="269"/>
      <c r="C112" s="182" t="s">
        <v>77</v>
      </c>
      <c r="D112" s="159"/>
      <c r="E112" s="159"/>
      <c r="F112" s="183"/>
      <c r="G112" s="266"/>
      <c r="H112" s="224"/>
      <c r="I112" s="225"/>
      <c r="J112" s="79">
        <v>340</v>
      </c>
      <c r="K112" s="65"/>
      <c r="L112" s="66">
        <f t="shared" si="2"/>
        <v>340</v>
      </c>
    </row>
    <row r="113" spans="2:13" ht="15.75" customHeight="1">
      <c r="B113" s="269"/>
      <c r="C113" s="182" t="s">
        <v>78</v>
      </c>
      <c r="D113" s="159"/>
      <c r="E113" s="159"/>
      <c r="F113" s="183"/>
      <c r="G113" s="266"/>
      <c r="H113" s="224"/>
      <c r="I113" s="225"/>
      <c r="J113" s="79">
        <v>340</v>
      </c>
      <c r="K113" s="65"/>
      <c r="L113" s="66">
        <f t="shared" si="2"/>
        <v>340</v>
      </c>
    </row>
    <row r="114" spans="2:13" ht="15.75" customHeight="1">
      <c r="B114" s="232"/>
      <c r="C114" s="244" t="s">
        <v>88</v>
      </c>
      <c r="D114" s="245"/>
      <c r="E114" s="245"/>
      <c r="F114" s="246"/>
      <c r="G114" s="271"/>
      <c r="H114" s="211"/>
      <c r="I114" s="212"/>
      <c r="J114" s="80">
        <v>340</v>
      </c>
      <c r="K114" s="55"/>
      <c r="L114" s="63">
        <f t="shared" si="2"/>
        <v>340</v>
      </c>
    </row>
    <row r="115" spans="2:13" ht="15.75" customHeight="1">
      <c r="B115" s="46"/>
      <c r="C115" s="247" t="s">
        <v>91</v>
      </c>
      <c r="D115" s="248"/>
      <c r="E115" s="248"/>
      <c r="F115" s="249"/>
      <c r="G115" s="51" t="s">
        <v>102</v>
      </c>
      <c r="H115" s="172" t="s">
        <v>100</v>
      </c>
      <c r="I115" s="172"/>
      <c r="J115" s="76">
        <v>300</v>
      </c>
      <c r="K115" s="63"/>
      <c r="L115" s="63">
        <f t="shared" si="2"/>
        <v>300</v>
      </c>
    </row>
    <row r="116" spans="2:13" ht="17.25" customHeight="1">
      <c r="B116" s="8"/>
      <c r="C116" s="236" t="s">
        <v>92</v>
      </c>
      <c r="D116" s="151"/>
      <c r="E116" s="151"/>
      <c r="F116" s="237"/>
      <c r="G116" s="51" t="s">
        <v>102</v>
      </c>
      <c r="H116" s="172" t="s">
        <v>100</v>
      </c>
      <c r="I116" s="172"/>
      <c r="J116" s="81">
        <v>26</v>
      </c>
      <c r="K116" s="48"/>
      <c r="L116" s="93">
        <f t="shared" si="2"/>
        <v>26</v>
      </c>
    </row>
    <row r="117" spans="2:13" ht="15.75">
      <c r="B117" s="8">
        <v>4</v>
      </c>
      <c r="C117" s="233" t="s">
        <v>36</v>
      </c>
      <c r="D117" s="234"/>
      <c r="E117" s="234"/>
      <c r="F117" s="235"/>
      <c r="G117" s="30"/>
      <c r="H117" s="231"/>
      <c r="I117" s="231"/>
      <c r="J117" s="81"/>
      <c r="K117" s="48"/>
      <c r="L117" s="93">
        <f t="shared" si="2"/>
        <v>0</v>
      </c>
    </row>
    <row r="118" spans="2:13" ht="74.25" customHeight="1">
      <c r="B118" s="8"/>
      <c r="C118" s="236" t="s">
        <v>93</v>
      </c>
      <c r="D118" s="151"/>
      <c r="E118" s="151"/>
      <c r="F118" s="237"/>
      <c r="G118" s="29" t="s">
        <v>103</v>
      </c>
      <c r="H118" s="207" t="s">
        <v>104</v>
      </c>
      <c r="I118" s="207"/>
      <c r="J118" s="81">
        <v>0.01</v>
      </c>
      <c r="K118" s="48"/>
      <c r="L118" s="93">
        <f t="shared" si="2"/>
        <v>0.01</v>
      </c>
    </row>
    <row r="119" spans="2:13" ht="15.75">
      <c r="B119" s="59"/>
      <c r="C119" s="226" t="s">
        <v>94</v>
      </c>
      <c r="D119" s="227"/>
      <c r="E119" s="227"/>
      <c r="F119" s="228"/>
      <c r="G119" s="133" t="s">
        <v>103</v>
      </c>
      <c r="H119" s="230" t="s">
        <v>100</v>
      </c>
      <c r="I119" s="230"/>
      <c r="J119" s="77">
        <v>0.01</v>
      </c>
      <c r="K119" s="64"/>
      <c r="L119" s="64">
        <f t="shared" si="2"/>
        <v>0.01</v>
      </c>
    </row>
    <row r="120" spans="2:13" ht="28.5" customHeight="1">
      <c r="B120" s="127"/>
      <c r="C120" s="223" t="s">
        <v>145</v>
      </c>
      <c r="D120" s="223"/>
      <c r="E120" s="223"/>
      <c r="F120" s="223"/>
      <c r="G120" s="131" t="s">
        <v>103</v>
      </c>
      <c r="H120" s="192" t="s">
        <v>129</v>
      </c>
      <c r="I120" s="193"/>
      <c r="J120" s="132" t="s">
        <v>130</v>
      </c>
      <c r="K120" s="130">
        <v>1.6</v>
      </c>
      <c r="L120" s="129">
        <f>SUM(K120)</f>
        <v>1.6</v>
      </c>
      <c r="M120" s="138" t="s">
        <v>146</v>
      </c>
    </row>
    <row r="121" spans="2:13" ht="15.75">
      <c r="B121" s="137"/>
      <c r="C121" s="223" t="s">
        <v>144</v>
      </c>
      <c r="D121" s="223"/>
      <c r="E121" s="223"/>
      <c r="F121" s="223"/>
      <c r="G121" s="137" t="s">
        <v>103</v>
      </c>
      <c r="H121" s="192" t="s">
        <v>129</v>
      </c>
      <c r="I121" s="193"/>
      <c r="J121" s="132" t="s">
        <v>130</v>
      </c>
      <c r="K121" s="135">
        <v>100</v>
      </c>
      <c r="L121" s="135">
        <f>SUM(K121)</f>
        <v>100</v>
      </c>
      <c r="M121" s="10"/>
    </row>
    <row r="122" spans="2:13" ht="20.25" customHeight="1">
      <c r="B122" s="196" t="s">
        <v>61</v>
      </c>
      <c r="C122" s="196"/>
      <c r="D122" s="2"/>
      <c r="E122" s="9"/>
      <c r="F122" s="9"/>
      <c r="G122" s="196" t="s">
        <v>62</v>
      </c>
      <c r="H122" s="196"/>
      <c r="M122" s="10"/>
    </row>
    <row r="123" spans="2:13" ht="15.75" hidden="1">
      <c r="B123" s="2"/>
      <c r="C123" s="2"/>
      <c r="D123" s="2"/>
      <c r="E123" s="9"/>
      <c r="F123" s="9"/>
      <c r="G123" s="5"/>
    </row>
    <row r="124" spans="2:13" ht="9.75" customHeight="1">
      <c r="B124" s="2" t="s">
        <v>37</v>
      </c>
      <c r="C124" s="2"/>
      <c r="D124" s="2"/>
      <c r="E124" s="10"/>
      <c r="F124" s="10"/>
      <c r="G124" s="5"/>
    </row>
    <row r="125" spans="2:13" ht="17.25" customHeight="1">
      <c r="B125" s="196" t="s">
        <v>63</v>
      </c>
      <c r="C125" s="196"/>
      <c r="D125" s="196"/>
      <c r="E125" s="7"/>
      <c r="F125" s="7"/>
      <c r="G125" s="196" t="s">
        <v>64</v>
      </c>
      <c r="H125" s="196"/>
    </row>
    <row r="126" spans="2:13" ht="15.75">
      <c r="B126" s="206" t="s">
        <v>138</v>
      </c>
      <c r="C126" s="206"/>
      <c r="D126" s="2"/>
      <c r="E126" s="7"/>
      <c r="F126" s="7"/>
      <c r="G126" s="5"/>
    </row>
    <row r="127" spans="2:13" ht="15.75">
      <c r="B127" s="5"/>
      <c r="C127" s="2"/>
      <c r="D127" s="2"/>
      <c r="E127" s="7"/>
      <c r="F127" s="7"/>
      <c r="G127" s="5"/>
    </row>
  </sheetData>
  <mergeCells count="174">
    <mergeCell ref="C120:F120"/>
    <mergeCell ref="H120:I120"/>
    <mergeCell ref="B63:H63"/>
    <mergeCell ref="C41:H41"/>
    <mergeCell ref="C42:H42"/>
    <mergeCell ref="C43:H43"/>
    <mergeCell ref="C44:H44"/>
    <mergeCell ref="C45:H45"/>
    <mergeCell ref="C46:H46"/>
    <mergeCell ref="C47:H47"/>
    <mergeCell ref="C48:H48"/>
    <mergeCell ref="C49:H49"/>
    <mergeCell ref="C53:H53"/>
    <mergeCell ref="C54:H54"/>
    <mergeCell ref="C55:H55"/>
    <mergeCell ref="C56:H56"/>
    <mergeCell ref="C57:H57"/>
    <mergeCell ref="C58:H58"/>
    <mergeCell ref="C59:H59"/>
    <mergeCell ref="C60:H60"/>
    <mergeCell ref="B109:B114"/>
    <mergeCell ref="G109:G114"/>
    <mergeCell ref="C100:F100"/>
    <mergeCell ref="C101:F101"/>
    <mergeCell ref="K50:L50"/>
    <mergeCell ref="K51:L51"/>
    <mergeCell ref="K52:L52"/>
    <mergeCell ref="K53:L53"/>
    <mergeCell ref="K54:L54"/>
    <mergeCell ref="K55:L55"/>
    <mergeCell ref="K56:L56"/>
    <mergeCell ref="K57:L57"/>
    <mergeCell ref="K58:L58"/>
    <mergeCell ref="B78:B79"/>
    <mergeCell ref="H102:I102"/>
    <mergeCell ref="H103:I103"/>
    <mergeCell ref="H104:I104"/>
    <mergeCell ref="H108:I108"/>
    <mergeCell ref="C81:F81"/>
    <mergeCell ref="C82:F82"/>
    <mergeCell ref="C83:F83"/>
    <mergeCell ref="C79:L79"/>
    <mergeCell ref="C98:F98"/>
    <mergeCell ref="C99:F99"/>
    <mergeCell ref="C89:F89"/>
    <mergeCell ref="C93:F93"/>
    <mergeCell ref="C92:F92"/>
    <mergeCell ref="C94:F94"/>
    <mergeCell ref="H94:I99"/>
    <mergeCell ref="G94:G99"/>
    <mergeCell ref="C88:F88"/>
    <mergeCell ref="C87:F87"/>
    <mergeCell ref="G84:G89"/>
    <mergeCell ref="H84:I89"/>
    <mergeCell ref="H92:I92"/>
    <mergeCell ref="H93:I93"/>
    <mergeCell ref="H101:I101"/>
    <mergeCell ref="C103:F103"/>
    <mergeCell ref="C104:F104"/>
    <mergeCell ref="C111:F111"/>
    <mergeCell ref="H119:I119"/>
    <mergeCell ref="H116:I116"/>
    <mergeCell ref="H117:I117"/>
    <mergeCell ref="H107:I107"/>
    <mergeCell ref="H115:I115"/>
    <mergeCell ref="C117:F117"/>
    <mergeCell ref="C118:F118"/>
    <mergeCell ref="C109:F109"/>
    <mergeCell ref="C110:F110"/>
    <mergeCell ref="C105:F105"/>
    <mergeCell ref="H105:I105"/>
    <mergeCell ref="C114:F114"/>
    <mergeCell ref="C115:F115"/>
    <mergeCell ref="C113:F113"/>
    <mergeCell ref="C107:F107"/>
    <mergeCell ref="C116:F116"/>
    <mergeCell ref="C112:F112"/>
    <mergeCell ref="C108:F108"/>
    <mergeCell ref="J75:J76"/>
    <mergeCell ref="H77:I77"/>
    <mergeCell ref="H80:I80"/>
    <mergeCell ref="H81:I81"/>
    <mergeCell ref="H82:I82"/>
    <mergeCell ref="B126:C126"/>
    <mergeCell ref="G125:H125"/>
    <mergeCell ref="C84:F84"/>
    <mergeCell ref="B122:C122"/>
    <mergeCell ref="G122:H122"/>
    <mergeCell ref="B125:D125"/>
    <mergeCell ref="C91:F91"/>
    <mergeCell ref="H90:I91"/>
    <mergeCell ref="G90:G91"/>
    <mergeCell ref="C106:F106"/>
    <mergeCell ref="H106:I106"/>
    <mergeCell ref="C121:F121"/>
    <mergeCell ref="H121:I121"/>
    <mergeCell ref="H109:I114"/>
    <mergeCell ref="H100:I100"/>
    <mergeCell ref="H118:I118"/>
    <mergeCell ref="C119:F119"/>
    <mergeCell ref="C97:F97"/>
    <mergeCell ref="C102:F102"/>
    <mergeCell ref="C86:F86"/>
    <mergeCell ref="A9:L9"/>
    <mergeCell ref="A8:L8"/>
    <mergeCell ref="C35:L35"/>
    <mergeCell ref="B20:E20"/>
    <mergeCell ref="G20:J20"/>
    <mergeCell ref="B21:C21"/>
    <mergeCell ref="C36:L36"/>
    <mergeCell ref="C37:L37"/>
    <mergeCell ref="B39:L39"/>
    <mergeCell ref="B36:B37"/>
    <mergeCell ref="C34:L34"/>
    <mergeCell ref="B23:L23"/>
    <mergeCell ref="B30:L30"/>
    <mergeCell ref="B32:L32"/>
    <mergeCell ref="H75:I76"/>
    <mergeCell ref="C75:F76"/>
    <mergeCell ref="G75:G76"/>
    <mergeCell ref="B24:L24"/>
    <mergeCell ref="C26:L26"/>
    <mergeCell ref="I70:J70"/>
    <mergeCell ref="I71:J71"/>
    <mergeCell ref="K75:K76"/>
    <mergeCell ref="L75:L76"/>
    <mergeCell ref="C27:L27"/>
    <mergeCell ref="C28:L28"/>
    <mergeCell ref="K69:L69"/>
    <mergeCell ref="K59:L59"/>
    <mergeCell ref="K60:L60"/>
    <mergeCell ref="K61:L61"/>
    <mergeCell ref="K62:L62"/>
    <mergeCell ref="K63:L63"/>
    <mergeCell ref="C50:H50"/>
    <mergeCell ref="C51:H51"/>
    <mergeCell ref="C52:H52"/>
    <mergeCell ref="K41:L41"/>
    <mergeCell ref="K42:L42"/>
    <mergeCell ref="K43:L43"/>
    <mergeCell ref="G67:H67"/>
    <mergeCell ref="G68:H68"/>
    <mergeCell ref="K44:L44"/>
    <mergeCell ref="K45:L45"/>
    <mergeCell ref="K46:L46"/>
    <mergeCell ref="K47:L47"/>
    <mergeCell ref="K48:L48"/>
    <mergeCell ref="K49:L49"/>
    <mergeCell ref="C61:H61"/>
    <mergeCell ref="C62:H62"/>
    <mergeCell ref="B71:F71"/>
    <mergeCell ref="K70:L70"/>
    <mergeCell ref="K71:L71"/>
    <mergeCell ref="C77:F77"/>
    <mergeCell ref="C80:F80"/>
    <mergeCell ref="C95:F95"/>
    <mergeCell ref="C96:F96"/>
    <mergeCell ref="B65:L65"/>
    <mergeCell ref="I67:J67"/>
    <mergeCell ref="I68:J68"/>
    <mergeCell ref="I69:J69"/>
    <mergeCell ref="K67:L67"/>
    <mergeCell ref="K68:L68"/>
    <mergeCell ref="G69:H69"/>
    <mergeCell ref="G70:H70"/>
    <mergeCell ref="G71:H71"/>
    <mergeCell ref="B67:F67"/>
    <mergeCell ref="B68:F68"/>
    <mergeCell ref="B69:F69"/>
    <mergeCell ref="B70:F70"/>
    <mergeCell ref="C90:F90"/>
    <mergeCell ref="C78:L78"/>
    <mergeCell ref="H83:I83"/>
    <mergeCell ref="C85:F85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0" sqref="C40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topLeftCell="N1" workbookViewId="0">
      <selection activeCell="V4" sqref="V4"/>
    </sheetView>
  </sheetViews>
  <sheetFormatPr defaultRowHeight="15"/>
  <cols>
    <col min="1" max="1" width="11.140625" customWidth="1"/>
    <col min="2" max="2" width="29.42578125" customWidth="1"/>
    <col min="3" max="3" width="13.42578125" customWidth="1"/>
    <col min="4" max="4" width="12.42578125" customWidth="1"/>
    <col min="5" max="5" width="10.140625" bestFit="1" customWidth="1"/>
    <col min="6" max="6" width="11" customWidth="1"/>
    <col min="7" max="7" width="9.28515625" customWidth="1"/>
    <col min="8" max="8" width="10.5703125" customWidth="1"/>
    <col min="9" max="9" width="10.42578125" customWidth="1"/>
    <col min="10" max="10" width="12" customWidth="1"/>
    <col min="11" max="11" width="12.5703125" customWidth="1"/>
    <col min="12" max="12" width="11.85546875" customWidth="1"/>
    <col min="13" max="14" width="11.7109375" customWidth="1"/>
    <col min="15" max="15" width="13.85546875" customWidth="1"/>
    <col min="16" max="16" width="13" customWidth="1"/>
    <col min="17" max="17" width="14.140625" customWidth="1"/>
    <col min="18" max="18" width="13.7109375" customWidth="1"/>
    <col min="19" max="19" width="12.42578125" customWidth="1"/>
    <col min="20" max="20" width="15.28515625" customWidth="1"/>
    <col min="21" max="21" width="17.140625" customWidth="1"/>
    <col min="23" max="23" width="15.85546875" customWidth="1"/>
    <col min="24" max="24" width="15.5703125" customWidth="1"/>
    <col min="25" max="25" width="13.28515625" customWidth="1"/>
  </cols>
  <sheetData>
    <row r="1" spans="1:2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>
        <v>179</v>
      </c>
      <c r="L1" s="107">
        <v>184</v>
      </c>
      <c r="M1" s="107">
        <v>207</v>
      </c>
      <c r="N1" s="107">
        <v>209</v>
      </c>
      <c r="W1" t="s">
        <v>155</v>
      </c>
    </row>
    <row r="2" spans="1:25" s="10" customFormat="1" ht="44.25" customHeight="1">
      <c r="A2" s="139"/>
      <c r="B2" s="140"/>
      <c r="C2" s="141">
        <v>43466</v>
      </c>
      <c r="D2" s="142" t="s">
        <v>124</v>
      </c>
      <c r="E2" s="143" t="s">
        <v>6</v>
      </c>
      <c r="F2" s="275" t="s">
        <v>125</v>
      </c>
      <c r="G2" s="276"/>
      <c r="H2" s="144" t="s">
        <v>6</v>
      </c>
      <c r="I2" s="145" t="s">
        <v>127</v>
      </c>
      <c r="J2" s="146" t="s">
        <v>126</v>
      </c>
      <c r="K2" s="147" t="s">
        <v>147</v>
      </c>
      <c r="L2" s="147" t="s">
        <v>148</v>
      </c>
      <c r="M2" s="147" t="s">
        <v>149</v>
      </c>
      <c r="N2" s="149" t="s">
        <v>150</v>
      </c>
      <c r="O2" s="147" t="s">
        <v>6</v>
      </c>
      <c r="P2" s="147" t="s">
        <v>151</v>
      </c>
      <c r="Q2" s="147" t="s">
        <v>126</v>
      </c>
      <c r="R2" s="147"/>
      <c r="S2" s="147" t="s">
        <v>6</v>
      </c>
      <c r="T2" s="147" t="s">
        <v>151</v>
      </c>
      <c r="U2" s="147" t="s">
        <v>126</v>
      </c>
      <c r="W2" s="147" t="s">
        <v>6</v>
      </c>
      <c r="X2" s="147" t="s">
        <v>151</v>
      </c>
      <c r="Y2" s="147" t="s">
        <v>126</v>
      </c>
    </row>
    <row r="3" spans="1:25" ht="15.75">
      <c r="A3" s="118"/>
      <c r="B3" s="114" t="s">
        <v>9</v>
      </c>
      <c r="C3" s="119">
        <v>53003900</v>
      </c>
      <c r="D3" s="115"/>
      <c r="E3" s="108">
        <f>C3-D3</f>
        <v>53003900</v>
      </c>
      <c r="F3" s="110"/>
      <c r="G3" s="105"/>
      <c r="H3" s="107">
        <f>E3+F3</f>
        <v>53003900</v>
      </c>
      <c r="I3" s="107">
        <f>G3</f>
        <v>0</v>
      </c>
      <c r="J3" s="108">
        <f>SUM(H3:I3)</f>
        <v>53003900</v>
      </c>
      <c r="K3">
        <v>7820000</v>
      </c>
      <c r="L3">
        <v>5180000</v>
      </c>
      <c r="O3" s="107">
        <f>SUM(H3,K3:N3)</f>
        <v>66003900</v>
      </c>
      <c r="P3" s="107">
        <f>I3</f>
        <v>0</v>
      </c>
      <c r="Q3" s="107">
        <f>SUM(O3:P3)</f>
        <v>66003900</v>
      </c>
      <c r="R3" s="107">
        <v>168621</v>
      </c>
      <c r="S3" s="107">
        <f>O3+R3</f>
        <v>66172521</v>
      </c>
      <c r="T3" s="107">
        <f>P3</f>
        <v>0</v>
      </c>
      <c r="U3" s="107">
        <f>SUM(S3:T3)</f>
        <v>66172521</v>
      </c>
      <c r="V3">
        <v>162500</v>
      </c>
      <c r="W3" s="107">
        <f>S3+V3</f>
        <v>66335021</v>
      </c>
      <c r="X3" s="107">
        <f>T3</f>
        <v>0</v>
      </c>
      <c r="Y3" s="107">
        <f>SUM(W3:X3)</f>
        <v>66335021</v>
      </c>
    </row>
    <row r="4" spans="1:25" ht="15.75" customHeight="1">
      <c r="A4" s="120"/>
      <c r="B4" s="102" t="s">
        <v>10</v>
      </c>
      <c r="C4" s="121">
        <v>11501800</v>
      </c>
      <c r="D4" s="115"/>
      <c r="E4" s="108">
        <f>C4-D4</f>
        <v>11501800</v>
      </c>
      <c r="F4" s="110"/>
      <c r="G4" s="105"/>
      <c r="H4" s="107">
        <f t="shared" ref="H4:H21" si="0">E4+F4</f>
        <v>11501800</v>
      </c>
      <c r="I4" s="107">
        <f t="shared" ref="I4:I22" si="1">G4</f>
        <v>0</v>
      </c>
      <c r="J4" s="108">
        <f t="shared" ref="J4:J22" si="2">SUM(H4:I4)</f>
        <v>11501800</v>
      </c>
      <c r="K4">
        <v>2297195</v>
      </c>
      <c r="L4">
        <v>362805</v>
      </c>
      <c r="O4" s="107">
        <f t="shared" ref="O4:O22" si="3">SUM(H4,K4:N4)</f>
        <v>14161800</v>
      </c>
      <c r="P4" s="107">
        <f t="shared" ref="P4:P22" si="4">I4</f>
        <v>0</v>
      </c>
      <c r="Q4" s="107">
        <f t="shared" ref="Q4:Q22" si="5">SUM(O4:P4)</f>
        <v>14161800</v>
      </c>
      <c r="R4" s="107"/>
      <c r="S4" s="107">
        <f t="shared" ref="S4:S17" si="6">O4+R4</f>
        <v>14161800</v>
      </c>
      <c r="T4" s="107">
        <f t="shared" ref="T4:T22" si="7">P4</f>
        <v>0</v>
      </c>
      <c r="U4" s="107">
        <f t="shared" ref="U4:U22" si="8">SUM(S4:T4)</f>
        <v>14161800</v>
      </c>
      <c r="V4">
        <v>365700</v>
      </c>
      <c r="W4" s="107">
        <f>S4+V4</f>
        <v>14527500</v>
      </c>
      <c r="X4" s="107">
        <f t="shared" ref="X4:X22" si="9">T4</f>
        <v>0</v>
      </c>
      <c r="Y4" s="107">
        <f t="shared" ref="Y4:Y22" si="10">SUM(W4:X4)</f>
        <v>14527500</v>
      </c>
    </row>
    <row r="5" spans="1:25" ht="15.75" customHeight="1">
      <c r="A5" s="120"/>
      <c r="B5" s="102" t="s">
        <v>119</v>
      </c>
      <c r="C5" s="121">
        <v>628200</v>
      </c>
      <c r="D5" s="115"/>
      <c r="E5" s="108">
        <f>C5-D5</f>
        <v>628200</v>
      </c>
      <c r="F5" s="110">
        <v>117000</v>
      </c>
      <c r="G5" s="105"/>
      <c r="H5" s="107">
        <f t="shared" si="0"/>
        <v>745200</v>
      </c>
      <c r="I5" s="107">
        <f t="shared" si="1"/>
        <v>0</v>
      </c>
      <c r="J5" s="108">
        <f t="shared" si="2"/>
        <v>745200</v>
      </c>
      <c r="M5">
        <v>1000000</v>
      </c>
      <c r="O5" s="107">
        <f t="shared" si="3"/>
        <v>1745200</v>
      </c>
      <c r="P5" s="107">
        <f t="shared" si="4"/>
        <v>0</v>
      </c>
      <c r="Q5" s="107">
        <f t="shared" si="5"/>
        <v>1745200</v>
      </c>
      <c r="R5" s="107"/>
      <c r="S5" s="107">
        <f t="shared" si="6"/>
        <v>1745200</v>
      </c>
      <c r="T5" s="107">
        <f t="shared" si="7"/>
        <v>0</v>
      </c>
      <c r="U5" s="107">
        <f t="shared" si="8"/>
        <v>1745200</v>
      </c>
      <c r="W5" s="107">
        <f t="shared" ref="W5:W7" si="11">S5+V5</f>
        <v>1745200</v>
      </c>
      <c r="X5" s="107">
        <f t="shared" si="9"/>
        <v>0</v>
      </c>
      <c r="Y5" s="107">
        <f t="shared" si="10"/>
        <v>1745200</v>
      </c>
    </row>
    <row r="6" spans="1:25" ht="15.75" customHeight="1">
      <c r="A6" s="120"/>
      <c r="B6" s="102" t="s">
        <v>11</v>
      </c>
      <c r="C6" s="121">
        <v>3633800</v>
      </c>
      <c r="D6" s="115"/>
      <c r="E6" s="108">
        <f>C6-D6</f>
        <v>3633800</v>
      </c>
      <c r="F6" s="110"/>
      <c r="G6" s="105"/>
      <c r="H6" s="107">
        <f t="shared" si="0"/>
        <v>3633800</v>
      </c>
      <c r="I6" s="107">
        <f t="shared" si="1"/>
        <v>0</v>
      </c>
      <c r="J6" s="108">
        <f t="shared" si="2"/>
        <v>3633800</v>
      </c>
      <c r="O6" s="107">
        <f t="shared" si="3"/>
        <v>3633800</v>
      </c>
      <c r="P6" s="107">
        <f t="shared" si="4"/>
        <v>0</v>
      </c>
      <c r="Q6" s="107">
        <f t="shared" si="5"/>
        <v>3633800</v>
      </c>
      <c r="R6" s="107"/>
      <c r="S6" s="107">
        <f t="shared" si="6"/>
        <v>3633800</v>
      </c>
      <c r="T6" s="107">
        <f t="shared" si="7"/>
        <v>0</v>
      </c>
      <c r="U6" s="107">
        <f t="shared" si="8"/>
        <v>3633800</v>
      </c>
      <c r="W6" s="107">
        <f t="shared" si="11"/>
        <v>3633800</v>
      </c>
      <c r="X6" s="107">
        <f t="shared" si="9"/>
        <v>0</v>
      </c>
      <c r="Y6" s="107">
        <f t="shared" si="10"/>
        <v>3633800</v>
      </c>
    </row>
    <row r="7" spans="1:25" ht="15.75" customHeight="1">
      <c r="A7" s="120"/>
      <c r="B7" s="102" t="s">
        <v>12</v>
      </c>
      <c r="C7" s="121">
        <v>3222000</v>
      </c>
      <c r="D7" s="115"/>
      <c r="E7" s="108">
        <f>C7-D7</f>
        <v>3222000</v>
      </c>
      <c r="F7" s="110"/>
      <c r="G7" s="105"/>
      <c r="H7" s="107">
        <f t="shared" si="0"/>
        <v>3222000</v>
      </c>
      <c r="I7" s="107">
        <f t="shared" si="1"/>
        <v>0</v>
      </c>
      <c r="J7" s="108">
        <f t="shared" si="2"/>
        <v>3222000</v>
      </c>
      <c r="O7" s="107">
        <f t="shared" si="3"/>
        <v>3222000</v>
      </c>
      <c r="P7" s="107">
        <f t="shared" si="4"/>
        <v>0</v>
      </c>
      <c r="Q7" s="107">
        <f t="shared" si="5"/>
        <v>3222000</v>
      </c>
      <c r="R7" s="107"/>
      <c r="S7" s="107">
        <f t="shared" si="6"/>
        <v>3222000</v>
      </c>
      <c r="T7" s="107">
        <f t="shared" si="7"/>
        <v>0</v>
      </c>
      <c r="U7" s="107">
        <f t="shared" si="8"/>
        <v>3222000</v>
      </c>
      <c r="W7" s="107">
        <f t="shared" si="11"/>
        <v>3222000</v>
      </c>
      <c r="X7" s="107">
        <f t="shared" si="9"/>
        <v>0</v>
      </c>
      <c r="Y7" s="107">
        <f t="shared" si="10"/>
        <v>3222000</v>
      </c>
    </row>
    <row r="8" spans="1:25" ht="15.75" customHeight="1">
      <c r="A8" s="120"/>
      <c r="B8" s="102" t="s">
        <v>13</v>
      </c>
      <c r="C8" s="121">
        <v>1014400</v>
      </c>
      <c r="D8" s="116">
        <v>-40000</v>
      </c>
      <c r="E8" s="108">
        <f>C8+D8</f>
        <v>974400</v>
      </c>
      <c r="F8" s="110">
        <v>900000</v>
      </c>
      <c r="G8" s="105"/>
      <c r="H8" s="107">
        <f t="shared" si="0"/>
        <v>1874400</v>
      </c>
      <c r="I8" s="107">
        <f t="shared" si="1"/>
        <v>0</v>
      </c>
      <c r="J8" s="108">
        <f t="shared" si="2"/>
        <v>1874400</v>
      </c>
      <c r="M8">
        <v>155000</v>
      </c>
      <c r="O8" s="107">
        <f t="shared" si="3"/>
        <v>2029400</v>
      </c>
      <c r="P8" s="107">
        <f t="shared" si="4"/>
        <v>0</v>
      </c>
      <c r="Q8" s="107">
        <f t="shared" si="5"/>
        <v>2029400</v>
      </c>
      <c r="R8" s="107">
        <v>40000</v>
      </c>
      <c r="S8" s="107">
        <f>O8+R8</f>
        <v>2069400</v>
      </c>
      <c r="T8" s="107">
        <f t="shared" si="7"/>
        <v>0</v>
      </c>
      <c r="U8" s="107">
        <f t="shared" si="8"/>
        <v>2069400</v>
      </c>
      <c r="W8" s="107">
        <f>S8+V8</f>
        <v>2069400</v>
      </c>
      <c r="X8" s="107">
        <f t="shared" si="9"/>
        <v>0</v>
      </c>
      <c r="Y8" s="107">
        <f t="shared" si="10"/>
        <v>2069400</v>
      </c>
    </row>
    <row r="9" spans="1:25" ht="15.75" customHeight="1">
      <c r="A9" s="120"/>
      <c r="B9" s="102" t="s">
        <v>14</v>
      </c>
      <c r="C9" s="121"/>
      <c r="D9" s="115"/>
      <c r="E9" s="108">
        <f t="shared" ref="E9:E22" si="12">C9-D9</f>
        <v>0</v>
      </c>
      <c r="F9" s="110"/>
      <c r="G9" s="105"/>
      <c r="H9" s="107">
        <f t="shared" si="0"/>
        <v>0</v>
      </c>
      <c r="I9" s="107">
        <f t="shared" si="1"/>
        <v>0</v>
      </c>
      <c r="J9" s="108">
        <f t="shared" si="2"/>
        <v>0</v>
      </c>
      <c r="O9" s="107">
        <f t="shared" si="3"/>
        <v>0</v>
      </c>
      <c r="P9" s="107">
        <f t="shared" si="4"/>
        <v>0</v>
      </c>
      <c r="Q9" s="107">
        <f t="shared" si="5"/>
        <v>0</v>
      </c>
      <c r="R9" s="107"/>
      <c r="S9" s="107">
        <f t="shared" si="6"/>
        <v>0</v>
      </c>
      <c r="T9" s="107">
        <f t="shared" si="7"/>
        <v>0</v>
      </c>
      <c r="U9" s="107">
        <f t="shared" si="8"/>
        <v>0</v>
      </c>
      <c r="W9" s="107">
        <f t="shared" ref="W9:W17" si="13">S9+V9</f>
        <v>0</v>
      </c>
      <c r="X9" s="107">
        <f t="shared" si="9"/>
        <v>0</v>
      </c>
      <c r="Y9" s="107">
        <f t="shared" si="10"/>
        <v>0</v>
      </c>
    </row>
    <row r="10" spans="1:25" ht="15.75" customHeight="1">
      <c r="A10" s="120"/>
      <c r="B10" s="102" t="s">
        <v>15</v>
      </c>
      <c r="C10" s="122">
        <f>SUM(C11:C15)</f>
        <v>17907900</v>
      </c>
      <c r="D10" s="115"/>
      <c r="E10" s="108">
        <f t="shared" si="12"/>
        <v>17907900</v>
      </c>
      <c r="F10" s="110"/>
      <c r="G10" s="105"/>
      <c r="H10" s="107">
        <f t="shared" si="0"/>
        <v>17907900</v>
      </c>
      <c r="I10" s="107">
        <f t="shared" si="1"/>
        <v>0</v>
      </c>
      <c r="J10" s="108">
        <f t="shared" si="2"/>
        <v>17907900</v>
      </c>
      <c r="O10" s="107">
        <f t="shared" si="3"/>
        <v>17907900</v>
      </c>
      <c r="P10" s="107">
        <f t="shared" si="4"/>
        <v>0</v>
      </c>
      <c r="Q10" s="107">
        <f t="shared" si="5"/>
        <v>17907900</v>
      </c>
      <c r="R10" s="107"/>
      <c r="S10" s="107">
        <f t="shared" si="6"/>
        <v>17907900</v>
      </c>
      <c r="T10" s="107">
        <f t="shared" si="7"/>
        <v>0</v>
      </c>
      <c r="U10" s="107">
        <f t="shared" si="8"/>
        <v>17907900</v>
      </c>
      <c r="W10" s="107">
        <f t="shared" si="13"/>
        <v>17907900</v>
      </c>
      <c r="X10" s="107">
        <f t="shared" si="9"/>
        <v>0</v>
      </c>
      <c r="Y10" s="107">
        <f t="shared" si="10"/>
        <v>17907900</v>
      </c>
    </row>
    <row r="11" spans="1:25" ht="15.75" customHeight="1">
      <c r="A11" s="120"/>
      <c r="B11" s="102" t="s">
        <v>16</v>
      </c>
      <c r="C11" s="121">
        <v>13895900</v>
      </c>
      <c r="D11" s="115"/>
      <c r="E11" s="108">
        <f t="shared" si="12"/>
        <v>13895900</v>
      </c>
      <c r="F11" s="110"/>
      <c r="G11" s="105"/>
      <c r="H11" s="107">
        <f t="shared" si="0"/>
        <v>13895900</v>
      </c>
      <c r="I11" s="107">
        <f t="shared" si="1"/>
        <v>0</v>
      </c>
      <c r="J11" s="108">
        <f t="shared" si="2"/>
        <v>13895900</v>
      </c>
      <c r="O11" s="107">
        <f t="shared" si="3"/>
        <v>13895900</v>
      </c>
      <c r="P11" s="107">
        <f t="shared" si="4"/>
        <v>0</v>
      </c>
      <c r="Q11" s="107">
        <f t="shared" si="5"/>
        <v>13895900</v>
      </c>
      <c r="R11" s="107"/>
      <c r="S11" s="107">
        <f t="shared" si="6"/>
        <v>13895900</v>
      </c>
      <c r="T11" s="107">
        <f t="shared" si="7"/>
        <v>0</v>
      </c>
      <c r="U11" s="107">
        <f t="shared" si="8"/>
        <v>13895900</v>
      </c>
      <c r="W11" s="107">
        <f t="shared" si="13"/>
        <v>13895900</v>
      </c>
      <c r="X11" s="107">
        <f t="shared" si="9"/>
        <v>0</v>
      </c>
      <c r="Y11" s="107">
        <f t="shared" si="10"/>
        <v>13895900</v>
      </c>
    </row>
    <row r="12" spans="1:25" ht="15.75" customHeight="1">
      <c r="A12" s="120"/>
      <c r="B12" s="102" t="s">
        <v>17</v>
      </c>
      <c r="C12" s="121">
        <v>1737100</v>
      </c>
      <c r="D12" s="115"/>
      <c r="E12" s="108">
        <f t="shared" si="12"/>
        <v>1737100</v>
      </c>
      <c r="F12" s="110"/>
      <c r="G12" s="105"/>
      <c r="H12" s="107">
        <f t="shared" si="0"/>
        <v>1737100</v>
      </c>
      <c r="I12" s="107">
        <f t="shared" si="1"/>
        <v>0</v>
      </c>
      <c r="J12" s="108">
        <f t="shared" si="2"/>
        <v>1737100</v>
      </c>
      <c r="O12" s="107">
        <f t="shared" si="3"/>
        <v>1737100</v>
      </c>
      <c r="P12" s="107">
        <f t="shared" si="4"/>
        <v>0</v>
      </c>
      <c r="Q12" s="107">
        <f t="shared" si="5"/>
        <v>1737100</v>
      </c>
      <c r="R12" s="107"/>
      <c r="S12" s="107">
        <f t="shared" si="6"/>
        <v>1737100</v>
      </c>
      <c r="T12" s="107">
        <f t="shared" si="7"/>
        <v>0</v>
      </c>
      <c r="U12" s="107">
        <f t="shared" si="8"/>
        <v>1737100</v>
      </c>
      <c r="W12" s="107">
        <f t="shared" si="13"/>
        <v>1737100</v>
      </c>
      <c r="X12" s="107">
        <f t="shared" si="9"/>
        <v>0</v>
      </c>
      <c r="Y12" s="107">
        <f t="shared" si="10"/>
        <v>1737100</v>
      </c>
    </row>
    <row r="13" spans="1:25" ht="15.75" customHeight="1">
      <c r="A13" s="120"/>
      <c r="B13" s="102" t="s">
        <v>18</v>
      </c>
      <c r="C13" s="121">
        <v>2274900</v>
      </c>
      <c r="D13" s="115"/>
      <c r="E13" s="108">
        <f t="shared" si="12"/>
        <v>2274900</v>
      </c>
      <c r="F13" s="110"/>
      <c r="G13" s="105"/>
      <c r="H13" s="107">
        <f t="shared" si="0"/>
        <v>2274900</v>
      </c>
      <c r="I13" s="107">
        <f t="shared" si="1"/>
        <v>0</v>
      </c>
      <c r="J13" s="108">
        <f t="shared" si="2"/>
        <v>2274900</v>
      </c>
      <c r="O13" s="107">
        <f t="shared" si="3"/>
        <v>2274900</v>
      </c>
      <c r="P13" s="107">
        <f t="shared" si="4"/>
        <v>0</v>
      </c>
      <c r="Q13" s="107">
        <f t="shared" si="5"/>
        <v>2274900</v>
      </c>
      <c r="R13" s="107"/>
      <c r="S13" s="107">
        <f t="shared" si="6"/>
        <v>2274900</v>
      </c>
      <c r="T13" s="107">
        <f t="shared" si="7"/>
        <v>0</v>
      </c>
      <c r="U13" s="107">
        <f t="shared" si="8"/>
        <v>2274900</v>
      </c>
      <c r="W13" s="107">
        <f t="shared" si="13"/>
        <v>2274900</v>
      </c>
      <c r="X13" s="107">
        <f t="shared" si="9"/>
        <v>0</v>
      </c>
      <c r="Y13" s="107">
        <f t="shared" si="10"/>
        <v>2274900</v>
      </c>
    </row>
    <row r="14" spans="1:25" ht="15.75" customHeight="1">
      <c r="A14" s="120"/>
      <c r="B14" s="102" t="s">
        <v>19</v>
      </c>
      <c r="C14" s="121"/>
      <c r="D14" s="115"/>
      <c r="E14" s="108">
        <f t="shared" si="12"/>
        <v>0</v>
      </c>
      <c r="F14" s="110"/>
      <c r="G14" s="105"/>
      <c r="H14" s="107">
        <f t="shared" si="0"/>
        <v>0</v>
      </c>
      <c r="I14" s="107">
        <f t="shared" si="1"/>
        <v>0</v>
      </c>
      <c r="J14" s="108">
        <f t="shared" si="2"/>
        <v>0</v>
      </c>
      <c r="O14" s="107">
        <f t="shared" si="3"/>
        <v>0</v>
      </c>
      <c r="P14" s="107">
        <f t="shared" si="4"/>
        <v>0</v>
      </c>
      <c r="Q14" s="107">
        <f t="shared" si="5"/>
        <v>0</v>
      </c>
      <c r="R14" s="107"/>
      <c r="S14" s="107">
        <f t="shared" si="6"/>
        <v>0</v>
      </c>
      <c r="T14" s="107">
        <f t="shared" si="7"/>
        <v>0</v>
      </c>
      <c r="U14" s="107">
        <f t="shared" si="8"/>
        <v>0</v>
      </c>
      <c r="W14" s="107">
        <f t="shared" si="13"/>
        <v>0</v>
      </c>
      <c r="X14" s="107">
        <f t="shared" si="9"/>
        <v>0</v>
      </c>
      <c r="Y14" s="107">
        <f t="shared" si="10"/>
        <v>0</v>
      </c>
    </row>
    <row r="15" spans="1:25" ht="15.75" customHeight="1">
      <c r="A15" s="120"/>
      <c r="B15" s="104" t="s">
        <v>118</v>
      </c>
      <c r="C15" s="121"/>
      <c r="D15" s="115"/>
      <c r="E15" s="108">
        <f t="shared" si="12"/>
        <v>0</v>
      </c>
      <c r="F15" s="110"/>
      <c r="G15" s="105"/>
      <c r="H15" s="107">
        <f t="shared" si="0"/>
        <v>0</v>
      </c>
      <c r="I15" s="107">
        <f t="shared" si="1"/>
        <v>0</v>
      </c>
      <c r="J15" s="108">
        <f t="shared" si="2"/>
        <v>0</v>
      </c>
      <c r="O15" s="107">
        <f t="shared" si="3"/>
        <v>0</v>
      </c>
      <c r="P15" s="107">
        <f t="shared" si="4"/>
        <v>0</v>
      </c>
      <c r="Q15" s="107">
        <f t="shared" si="5"/>
        <v>0</v>
      </c>
      <c r="R15" s="107"/>
      <c r="S15" s="107">
        <f t="shared" si="6"/>
        <v>0</v>
      </c>
      <c r="T15" s="107">
        <f t="shared" si="7"/>
        <v>0</v>
      </c>
      <c r="U15" s="107">
        <f t="shared" si="8"/>
        <v>0</v>
      </c>
      <c r="W15" s="107">
        <f t="shared" si="13"/>
        <v>0</v>
      </c>
      <c r="X15" s="107">
        <f t="shared" si="9"/>
        <v>0</v>
      </c>
      <c r="Y15" s="107">
        <f t="shared" si="10"/>
        <v>0</v>
      </c>
    </row>
    <row r="16" spans="1:25" ht="15.75" customHeight="1">
      <c r="A16" s="120"/>
      <c r="B16" s="102" t="s">
        <v>20</v>
      </c>
      <c r="C16" s="121"/>
      <c r="D16" s="115"/>
      <c r="E16" s="108">
        <f t="shared" si="12"/>
        <v>0</v>
      </c>
      <c r="F16" s="110"/>
      <c r="G16" s="105"/>
      <c r="H16" s="107">
        <f t="shared" si="0"/>
        <v>0</v>
      </c>
      <c r="I16" s="107">
        <f t="shared" si="1"/>
        <v>0</v>
      </c>
      <c r="J16" s="108">
        <f t="shared" si="2"/>
        <v>0</v>
      </c>
      <c r="O16" s="107">
        <f t="shared" si="3"/>
        <v>0</v>
      </c>
      <c r="P16" s="107">
        <f t="shared" si="4"/>
        <v>0</v>
      </c>
      <c r="Q16" s="107">
        <f t="shared" si="5"/>
        <v>0</v>
      </c>
      <c r="R16" s="107"/>
      <c r="S16" s="107">
        <f t="shared" si="6"/>
        <v>0</v>
      </c>
      <c r="T16" s="107">
        <f t="shared" si="7"/>
        <v>0</v>
      </c>
      <c r="U16" s="107">
        <f t="shared" si="8"/>
        <v>0</v>
      </c>
      <c r="W16" s="107">
        <f t="shared" si="13"/>
        <v>0</v>
      </c>
      <c r="X16" s="107">
        <f t="shared" si="9"/>
        <v>0</v>
      </c>
      <c r="Y16" s="107">
        <f t="shared" si="10"/>
        <v>0</v>
      </c>
    </row>
    <row r="17" spans="1:25" ht="15.75" customHeight="1">
      <c r="A17" s="120"/>
      <c r="B17" s="102" t="s">
        <v>21</v>
      </c>
      <c r="C17" s="121">
        <v>3755500</v>
      </c>
      <c r="D17" s="115"/>
      <c r="E17" s="108">
        <f t="shared" si="12"/>
        <v>3755500</v>
      </c>
      <c r="F17" s="110"/>
      <c r="G17" s="105"/>
      <c r="H17" s="107">
        <f t="shared" si="0"/>
        <v>3755500</v>
      </c>
      <c r="I17" s="107">
        <f t="shared" si="1"/>
        <v>0</v>
      </c>
      <c r="J17" s="108">
        <f t="shared" si="2"/>
        <v>3755500</v>
      </c>
      <c r="O17" s="107">
        <f t="shared" si="3"/>
        <v>3755500</v>
      </c>
      <c r="P17" s="107">
        <f t="shared" si="4"/>
        <v>0</v>
      </c>
      <c r="Q17" s="107">
        <f t="shared" si="5"/>
        <v>3755500</v>
      </c>
      <c r="R17" s="107"/>
      <c r="S17" s="107">
        <f t="shared" si="6"/>
        <v>3755500</v>
      </c>
      <c r="T17" s="107">
        <f t="shared" si="7"/>
        <v>0</v>
      </c>
      <c r="U17" s="107">
        <f t="shared" si="8"/>
        <v>3755500</v>
      </c>
      <c r="W17" s="107">
        <f t="shared" si="13"/>
        <v>3755500</v>
      </c>
      <c r="X17" s="107">
        <f t="shared" si="9"/>
        <v>0</v>
      </c>
      <c r="Y17" s="107">
        <f t="shared" si="10"/>
        <v>3755500</v>
      </c>
    </row>
    <row r="18" spans="1:25" ht="15.75" customHeight="1">
      <c r="A18" s="120"/>
      <c r="B18" s="102" t="s">
        <v>22</v>
      </c>
      <c r="C18" s="121">
        <v>838200</v>
      </c>
      <c r="D18" s="115"/>
      <c r="E18" s="108">
        <f t="shared" si="12"/>
        <v>838200</v>
      </c>
      <c r="F18" s="110"/>
      <c r="G18" s="105"/>
      <c r="H18" s="107">
        <f t="shared" si="0"/>
        <v>838200</v>
      </c>
      <c r="I18" s="107">
        <f t="shared" si="1"/>
        <v>0</v>
      </c>
      <c r="J18" s="108">
        <f t="shared" si="2"/>
        <v>838200</v>
      </c>
      <c r="N18">
        <v>1500000</v>
      </c>
      <c r="O18" s="107">
        <f t="shared" si="3"/>
        <v>2338200</v>
      </c>
      <c r="P18" s="107">
        <f t="shared" si="4"/>
        <v>0</v>
      </c>
      <c r="Q18" s="107">
        <f t="shared" si="5"/>
        <v>2338200</v>
      </c>
      <c r="R18" s="107">
        <v>-168621</v>
      </c>
      <c r="S18" s="107">
        <f>O18+R18</f>
        <v>2169579</v>
      </c>
      <c r="T18" s="107">
        <f t="shared" si="7"/>
        <v>0</v>
      </c>
      <c r="U18" s="107">
        <f t="shared" si="8"/>
        <v>2169579</v>
      </c>
      <c r="V18">
        <v>-528200</v>
      </c>
      <c r="W18" s="107">
        <f>S18+V18</f>
        <v>1641379</v>
      </c>
      <c r="X18" s="107">
        <f t="shared" si="9"/>
        <v>0</v>
      </c>
      <c r="Y18" s="107">
        <f t="shared" si="10"/>
        <v>1641379</v>
      </c>
    </row>
    <row r="19" spans="1:25" ht="15.75">
      <c r="A19" s="120"/>
      <c r="B19" s="102" t="s">
        <v>23</v>
      </c>
      <c r="C19" s="121"/>
      <c r="D19" s="115"/>
      <c r="E19" s="108">
        <f t="shared" si="12"/>
        <v>0</v>
      </c>
      <c r="F19" s="110"/>
      <c r="G19" s="105"/>
      <c r="H19" s="107">
        <f t="shared" si="0"/>
        <v>0</v>
      </c>
      <c r="I19" s="107">
        <f t="shared" si="1"/>
        <v>0</v>
      </c>
      <c r="J19" s="108">
        <f t="shared" si="2"/>
        <v>0</v>
      </c>
      <c r="O19" s="107">
        <f t="shared" si="3"/>
        <v>0</v>
      </c>
      <c r="P19" s="107">
        <f t="shared" si="4"/>
        <v>0</v>
      </c>
      <c r="Q19" s="107">
        <f t="shared" si="5"/>
        <v>0</v>
      </c>
      <c r="R19" s="107"/>
      <c r="S19" s="107">
        <f t="shared" ref="S19:S21" si="14">O19+R19</f>
        <v>0</v>
      </c>
      <c r="T19" s="107">
        <f t="shared" si="7"/>
        <v>0</v>
      </c>
      <c r="U19" s="107">
        <f t="shared" si="8"/>
        <v>0</v>
      </c>
      <c r="W19" s="107">
        <f t="shared" ref="W19:W21" si="15">S19+V19</f>
        <v>0</v>
      </c>
      <c r="X19" s="107">
        <f t="shared" si="9"/>
        <v>0</v>
      </c>
      <c r="Y19" s="107">
        <f t="shared" si="10"/>
        <v>0</v>
      </c>
    </row>
    <row r="20" spans="1:25" ht="29.25" customHeight="1">
      <c r="A20" s="120"/>
      <c r="B20" s="102" t="s">
        <v>24</v>
      </c>
      <c r="C20" s="121"/>
      <c r="D20" s="115"/>
      <c r="E20" s="108">
        <f t="shared" si="12"/>
        <v>0</v>
      </c>
      <c r="F20" s="110"/>
      <c r="G20" s="105">
        <v>450000</v>
      </c>
      <c r="H20" s="107">
        <f t="shared" si="0"/>
        <v>0</v>
      </c>
      <c r="I20" s="107">
        <f t="shared" si="1"/>
        <v>450000</v>
      </c>
      <c r="J20" s="108">
        <f t="shared" si="2"/>
        <v>450000</v>
      </c>
      <c r="O20" s="107">
        <f t="shared" si="3"/>
        <v>0</v>
      </c>
      <c r="P20" s="107">
        <f t="shared" si="4"/>
        <v>450000</v>
      </c>
      <c r="Q20" s="107">
        <f t="shared" si="5"/>
        <v>450000</v>
      </c>
      <c r="R20" s="107"/>
      <c r="S20" s="107">
        <f t="shared" si="14"/>
        <v>0</v>
      </c>
      <c r="T20" s="107">
        <f t="shared" si="7"/>
        <v>450000</v>
      </c>
      <c r="U20" s="107">
        <f t="shared" si="8"/>
        <v>450000</v>
      </c>
      <c r="W20" s="107">
        <f t="shared" si="15"/>
        <v>0</v>
      </c>
      <c r="X20" s="107">
        <f t="shared" si="9"/>
        <v>450000</v>
      </c>
      <c r="Y20" s="107">
        <f t="shared" si="10"/>
        <v>450000</v>
      </c>
    </row>
    <row r="21" spans="1:25" ht="18.75" customHeight="1">
      <c r="A21" s="120"/>
      <c r="B21" s="102" t="s">
        <v>25</v>
      </c>
      <c r="C21" s="121"/>
      <c r="D21" s="115"/>
      <c r="E21" s="108">
        <f t="shared" si="12"/>
        <v>0</v>
      </c>
      <c r="F21" s="110"/>
      <c r="G21" s="105">
        <v>1792000</v>
      </c>
      <c r="H21" s="107">
        <f t="shared" si="0"/>
        <v>0</v>
      </c>
      <c r="I21" s="107">
        <f t="shared" si="1"/>
        <v>1792000</v>
      </c>
      <c r="J21" s="108">
        <f t="shared" si="2"/>
        <v>1792000</v>
      </c>
      <c r="O21" s="107">
        <f t="shared" si="3"/>
        <v>0</v>
      </c>
      <c r="P21" s="107">
        <f t="shared" si="4"/>
        <v>1792000</v>
      </c>
      <c r="Q21" s="107">
        <f t="shared" si="5"/>
        <v>1792000</v>
      </c>
      <c r="R21" s="107"/>
      <c r="S21" s="107">
        <f t="shared" si="14"/>
        <v>0</v>
      </c>
      <c r="T21" s="107">
        <f t="shared" si="7"/>
        <v>1792000</v>
      </c>
      <c r="U21" s="107">
        <f t="shared" si="8"/>
        <v>1792000</v>
      </c>
      <c r="W21" s="107">
        <f t="shared" si="15"/>
        <v>0</v>
      </c>
      <c r="X21" s="107">
        <f t="shared" si="9"/>
        <v>1792000</v>
      </c>
      <c r="Y21" s="107">
        <f t="shared" si="10"/>
        <v>1792000</v>
      </c>
    </row>
    <row r="22" spans="1:25" ht="28.5" customHeight="1">
      <c r="A22" s="123"/>
      <c r="B22" s="103" t="s">
        <v>26</v>
      </c>
      <c r="C22" s="121"/>
      <c r="D22" s="115"/>
      <c r="E22" s="108">
        <f t="shared" si="12"/>
        <v>0</v>
      </c>
      <c r="F22" s="110"/>
      <c r="G22" s="105"/>
      <c r="H22" s="107">
        <f>E22+F22</f>
        <v>0</v>
      </c>
      <c r="I22" s="107">
        <f t="shared" si="1"/>
        <v>0</v>
      </c>
      <c r="J22" s="108">
        <f t="shared" si="2"/>
        <v>0</v>
      </c>
      <c r="O22" s="107">
        <f t="shared" si="3"/>
        <v>0</v>
      </c>
      <c r="P22" s="107">
        <f t="shared" si="4"/>
        <v>0</v>
      </c>
      <c r="Q22" s="107">
        <f t="shared" si="5"/>
        <v>0</v>
      </c>
      <c r="R22" s="107"/>
      <c r="S22" s="107">
        <f>O22+R22</f>
        <v>0</v>
      </c>
      <c r="T22" s="107">
        <f t="shared" si="7"/>
        <v>0</v>
      </c>
      <c r="U22" s="107">
        <f t="shared" si="8"/>
        <v>0</v>
      </c>
      <c r="W22" s="107">
        <f>S22+V22</f>
        <v>0</v>
      </c>
      <c r="X22" s="107">
        <f t="shared" si="9"/>
        <v>0</v>
      </c>
      <c r="Y22" s="107">
        <f t="shared" si="10"/>
        <v>0</v>
      </c>
    </row>
    <row r="23" spans="1:25" ht="16.5" thickBot="1">
      <c r="A23" s="273" t="s">
        <v>8</v>
      </c>
      <c r="B23" s="274"/>
      <c r="C23" s="109">
        <f>SUM(C3:C9,C11:C22)</f>
        <v>95505700</v>
      </c>
      <c r="D23" s="117">
        <f t="shared" ref="D23:J23" si="16">SUM(D3:D9,D11:D22)</f>
        <v>-40000</v>
      </c>
      <c r="E23" s="109">
        <f t="shared" si="16"/>
        <v>95465700</v>
      </c>
      <c r="F23" s="111">
        <f t="shared" si="16"/>
        <v>1017000</v>
      </c>
      <c r="G23" s="112">
        <f t="shared" si="16"/>
        <v>2242000</v>
      </c>
      <c r="H23" s="113">
        <f t="shared" si="16"/>
        <v>96482700</v>
      </c>
      <c r="I23" s="113">
        <f t="shared" si="16"/>
        <v>2242000</v>
      </c>
      <c r="J23" s="109">
        <f t="shared" si="16"/>
        <v>98724700</v>
      </c>
      <c r="K23" s="148">
        <f>SUM(K3:K9,K11:K22)</f>
        <v>10117195</v>
      </c>
      <c r="L23" s="148">
        <f t="shared" ref="L23:N23" si="17">SUM(L3:L9,L11:L22)</f>
        <v>5542805</v>
      </c>
      <c r="M23" s="148">
        <f t="shared" si="17"/>
        <v>1155000</v>
      </c>
      <c r="N23" s="148">
        <f t="shared" si="17"/>
        <v>1500000</v>
      </c>
      <c r="O23" s="148">
        <f>SUM(O3:O9,O11:O22)</f>
        <v>114797700</v>
      </c>
      <c r="P23" s="148">
        <f>SUM(P3:P9,P11:P22)</f>
        <v>2242000</v>
      </c>
      <c r="Q23" s="148">
        <f>SUM(Q3:Q9,Q11:Q22)</f>
        <v>117039700</v>
      </c>
      <c r="R23" s="148">
        <f t="shared" ref="R23:Y23" si="18">SUM(R3:R9,R11:R22)</f>
        <v>40000</v>
      </c>
      <c r="S23" s="148">
        <f t="shared" si="18"/>
        <v>114837700</v>
      </c>
      <c r="T23" s="148">
        <f t="shared" si="18"/>
        <v>2242000</v>
      </c>
      <c r="U23" s="148">
        <f t="shared" si="18"/>
        <v>117079700</v>
      </c>
      <c r="V23" s="148"/>
      <c r="W23" s="148">
        <f t="shared" si="18"/>
        <v>114837700</v>
      </c>
      <c r="X23" s="148">
        <f t="shared" si="18"/>
        <v>2242000</v>
      </c>
      <c r="Y23" s="148">
        <f t="shared" si="18"/>
        <v>117079700</v>
      </c>
    </row>
    <row r="24" spans="1:25">
      <c r="G24">
        <f>SUM(F23:G23)</f>
        <v>3259000</v>
      </c>
    </row>
    <row r="26" spans="1:25">
      <c r="F26">
        <f>F5</f>
        <v>117000</v>
      </c>
      <c r="G26" t="s">
        <v>131</v>
      </c>
      <c r="M26" t="s">
        <v>152</v>
      </c>
    </row>
    <row r="27" spans="1:25">
      <c r="F27">
        <v>900000</v>
      </c>
      <c r="G27" t="s">
        <v>132</v>
      </c>
      <c r="M27" t="s">
        <v>153</v>
      </c>
    </row>
    <row r="28" spans="1:25">
      <c r="G28" t="s">
        <v>133</v>
      </c>
    </row>
    <row r="29" spans="1:25">
      <c r="F29">
        <v>450000</v>
      </c>
      <c r="G29" t="s">
        <v>134</v>
      </c>
      <c r="M29" t="s">
        <v>154</v>
      </c>
    </row>
    <row r="30" spans="1:25">
      <c r="F30">
        <v>1792000</v>
      </c>
      <c r="G30" t="s">
        <v>135</v>
      </c>
    </row>
    <row r="31" spans="1:25">
      <c r="G31" t="s">
        <v>136</v>
      </c>
    </row>
  </sheetData>
  <mergeCells count="2">
    <mergeCell ref="A23:B23"/>
    <mergeCell ref="F2:G2"/>
  </mergeCells>
  <pageMargins left="0.70866141732283472" right="0.70866141732283472" top="0.74803149606299213" bottom="0.74803149606299213" header="0.31496062992125984" footer="0.31496062992125984"/>
  <pageSetup paperSize="9" scale="5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Розрахунок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ПЭО</dc:creator>
  <cp:lastModifiedBy>ПЭО</cp:lastModifiedBy>
  <cp:lastPrinted>2019-08-06T05:19:11Z</cp:lastPrinted>
  <dcterms:created xsi:type="dcterms:W3CDTF">2019-01-02T14:23:28Z</dcterms:created>
  <dcterms:modified xsi:type="dcterms:W3CDTF">2019-08-06T05:22:39Z</dcterms:modified>
</cp:coreProperties>
</file>