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9140" windowHeight="691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92" i="1" l="1"/>
  <c r="G91" i="1"/>
  <c r="A91" i="1"/>
  <c r="G89" i="1"/>
  <c r="A89" i="1"/>
  <c r="J87" i="1"/>
  <c r="J85" i="1"/>
  <c r="I84" i="1"/>
  <c r="H84" i="1"/>
  <c r="G84" i="1"/>
  <c r="F84" i="1"/>
  <c r="J84" i="1" s="1"/>
  <c r="E84" i="1"/>
  <c r="D84" i="1"/>
  <c r="J83" i="1"/>
  <c r="J82" i="1"/>
  <c r="J81" i="1"/>
  <c r="I80" i="1"/>
  <c r="H80" i="1"/>
  <c r="G80" i="1"/>
  <c r="F80" i="1"/>
  <c r="J80" i="1" s="1"/>
  <c r="E80" i="1"/>
  <c r="D80" i="1"/>
  <c r="I79" i="1"/>
  <c r="H79" i="1"/>
  <c r="G79" i="1"/>
  <c r="F79" i="1"/>
  <c r="J79" i="1" s="1"/>
  <c r="E79" i="1"/>
  <c r="D79" i="1"/>
  <c r="J78" i="1"/>
  <c r="J77" i="1"/>
  <c r="J76" i="1"/>
  <c r="J75" i="1"/>
  <c r="I74" i="1"/>
  <c r="H74" i="1"/>
  <c r="G74" i="1"/>
  <c r="F74" i="1"/>
  <c r="J74" i="1" s="1"/>
  <c r="E74" i="1"/>
  <c r="D74" i="1"/>
  <c r="J73" i="1"/>
  <c r="J72" i="1"/>
  <c r="J71" i="1"/>
  <c r="J70" i="1"/>
  <c r="J69" i="1"/>
  <c r="I68" i="1"/>
  <c r="H68" i="1"/>
  <c r="G68" i="1"/>
  <c r="F68" i="1"/>
  <c r="J68" i="1" s="1"/>
  <c r="E68" i="1"/>
  <c r="D68" i="1"/>
  <c r="J67" i="1"/>
  <c r="J66" i="1"/>
  <c r="I65" i="1"/>
  <c r="H65" i="1"/>
  <c r="G65" i="1"/>
  <c r="F65" i="1"/>
  <c r="J65" i="1" s="1"/>
  <c r="E65" i="1"/>
  <c r="D65" i="1"/>
  <c r="J64" i="1"/>
  <c r="J63" i="1"/>
  <c r="I62" i="1"/>
  <c r="H62" i="1"/>
  <c r="G62" i="1"/>
  <c r="F62" i="1"/>
  <c r="J62" i="1" s="1"/>
  <c r="E62" i="1"/>
  <c r="D62" i="1"/>
  <c r="J61" i="1"/>
  <c r="I60" i="1"/>
  <c r="H60" i="1"/>
  <c r="G60" i="1"/>
  <c r="F60" i="1"/>
  <c r="J60" i="1" s="1"/>
  <c r="E60" i="1"/>
  <c r="D60" i="1"/>
  <c r="I59" i="1"/>
  <c r="H59" i="1"/>
  <c r="G59" i="1"/>
  <c r="F59" i="1"/>
  <c r="J59" i="1" s="1"/>
  <c r="E59" i="1"/>
  <c r="D59" i="1"/>
  <c r="J58" i="1"/>
  <c r="J57" i="1"/>
  <c r="J56" i="1"/>
  <c r="J55" i="1"/>
  <c r="I54" i="1"/>
  <c r="H54" i="1"/>
  <c r="G54" i="1"/>
  <c r="F54" i="1"/>
  <c r="J54" i="1" s="1"/>
  <c r="D54" i="1"/>
  <c r="J53" i="1"/>
  <c r="J52" i="1"/>
  <c r="J51" i="1"/>
  <c r="I50" i="1"/>
  <c r="H50" i="1"/>
  <c r="G50" i="1"/>
  <c r="F50" i="1"/>
  <c r="J50" i="1" s="1"/>
  <c r="E50" i="1"/>
  <c r="D50" i="1"/>
  <c r="J49" i="1"/>
  <c r="J48" i="1"/>
  <c r="I47" i="1"/>
  <c r="H47" i="1"/>
  <c r="G47" i="1"/>
  <c r="F47" i="1"/>
  <c r="J47" i="1" s="1"/>
  <c r="E47" i="1"/>
  <c r="D47" i="1"/>
  <c r="J46" i="1"/>
  <c r="J45" i="1"/>
  <c r="I44" i="1"/>
  <c r="H44" i="1"/>
  <c r="G44" i="1"/>
  <c r="F44" i="1"/>
  <c r="J44" i="1" s="1"/>
  <c r="D44" i="1"/>
  <c r="J43" i="1"/>
  <c r="J42" i="1"/>
  <c r="J41" i="1"/>
  <c r="J40" i="1"/>
  <c r="J39" i="1"/>
  <c r="J38" i="1"/>
  <c r="I37" i="1"/>
  <c r="H37" i="1"/>
  <c r="G37" i="1"/>
  <c r="F37" i="1"/>
  <c r="J37" i="1" s="1"/>
  <c r="D37" i="1"/>
  <c r="J36" i="1"/>
  <c r="J35" i="1"/>
  <c r="J34" i="1"/>
  <c r="J33" i="1"/>
  <c r="J32" i="1"/>
  <c r="J31" i="1"/>
  <c r="I30" i="1"/>
  <c r="H30" i="1"/>
  <c r="G30" i="1"/>
  <c r="F30" i="1"/>
  <c r="J30" i="1" s="1"/>
  <c r="D30" i="1"/>
  <c r="J29" i="1"/>
  <c r="J28" i="1"/>
  <c r="J27" i="1"/>
  <c r="I26" i="1"/>
  <c r="H26" i="1"/>
  <c r="G26" i="1"/>
  <c r="F26" i="1"/>
  <c r="J26" i="1" s="1"/>
  <c r="D26" i="1"/>
  <c r="I25" i="1"/>
  <c r="H25" i="1"/>
  <c r="G25" i="1"/>
  <c r="F25" i="1"/>
  <c r="J25" i="1" s="1"/>
  <c r="D25" i="1"/>
  <c r="I24" i="1"/>
  <c r="H24" i="1"/>
  <c r="G24" i="1"/>
  <c r="F24" i="1"/>
  <c r="J24" i="1" s="1"/>
  <c r="D24" i="1"/>
  <c r="I23" i="1"/>
  <c r="H23" i="1"/>
  <c r="G23" i="1"/>
  <c r="F23" i="1"/>
  <c r="J23" i="1" s="1"/>
  <c r="E23" i="1"/>
  <c r="D23" i="1"/>
  <c r="E15" i="1"/>
  <c r="E14" i="1"/>
  <c r="D14" i="1"/>
  <c r="E13" i="1"/>
  <c r="D12" i="1"/>
  <c r="E12" i="1" s="1"/>
  <c r="J11" i="1"/>
  <c r="B11" i="1"/>
  <c r="J10" i="1"/>
  <c r="B10" i="1"/>
  <c r="J9" i="1"/>
  <c r="B9" i="1"/>
  <c r="A6" i="1"/>
  <c r="H5" i="1"/>
  <c r="G5" i="1"/>
  <c r="A5" i="1"/>
</calcChain>
</file>

<file path=xl/sharedStrings.xml><?xml version="1.0" encoding="utf-8"?>
<sst xmlns="http://schemas.openxmlformats.org/spreadsheetml/2006/main" count="112" uniqueCount="105">
  <si>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</si>
  <si>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</si>
  <si>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</si>
  <si>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</si>
  <si>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</si>
  <si>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</si>
  <si>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</si>
  <si>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</si>
  <si>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</si>
  <si>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</si>
  <si>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</si>
  <si>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</si>
  <si>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</si>
  <si>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3018120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</si>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</sst>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3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49" fontId="6" fillId="2" borderId="1" xfId="0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 applyProtection="1">
      <alignment horizontal="right" vertical="center" wrapText="1"/>
    </xf>
    <xf numFmtId="164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12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12" fillId="2" borderId="4" xfId="0" applyNumberFormat="1" applyFont="1" applyFill="1" applyBorder="1" applyAlignment="1" applyProtection="1">
      <alignment horizontal="right" vertical="center"/>
      <protection locked="0"/>
    </xf>
    <xf numFmtId="164" fontId="12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12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7" fillId="2" borderId="4" xfId="0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0" fillId="2" borderId="0" xfId="0" applyFill="1"/>
    <xf numFmtId="0" fontId="1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7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4;&#1110;&#1090;%20&#1087;&#1088;&#1086;%20&#1085;&#1072;&#1076;&#1093;&#1086;&#1076;&#1078;&#1077;&#1085;&#1085;&#1103;%20&#1090;&#1072;%20&#1074;&#1080;&#1082;&#1086;&#1088;&#1080;&#1089;&#1090;&#1072;&#1085;&#1085;&#1103;%20&#1073;&#1102;&#1076;&#1078;&#1077;&#1090;&#1085;&#1080;&#1093;%20&#1082;&#1086;&#1096;&#1090;&#1110;&#1074;%202%20&#1082;&#107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Комунальна установа "Спеціалізована водно-рятувальна служба міста Харкова"</v>
          </cell>
        </row>
        <row r="5">
          <cell r="B5" t="str">
            <v>м.Харків, майдан Конституції,7</v>
          </cell>
        </row>
        <row r="7">
          <cell r="F7">
            <v>2</v>
          </cell>
        </row>
        <row r="10">
          <cell r="H10" t="str">
            <v>30</v>
          </cell>
          <cell r="I10" t="str">
            <v>Департамент по взаємодії з правоохоронними органами та цивільного захисту ХМР</v>
          </cell>
        </row>
        <row r="13">
          <cell r="B13" t="str">
            <v>35698433</v>
          </cell>
        </row>
        <row r="14">
          <cell r="B14">
            <v>6310136300</v>
          </cell>
        </row>
        <row r="15">
          <cell r="B15">
            <v>430</v>
          </cell>
          <cell r="D15" t="str">
            <v>Комунальна організація (установа, заклад)</v>
          </cell>
        </row>
        <row r="17">
          <cell r="B17" t="str">
            <v>ІІ квартал</v>
          </cell>
          <cell r="C17" t="str">
            <v>2018 р.</v>
          </cell>
        </row>
        <row r="19">
          <cell r="C19" t="str">
            <v>"06"липня 2018 року</v>
          </cell>
        </row>
        <row r="26">
          <cell r="F26" t="str">
            <v>В.В.Михайлов</v>
          </cell>
        </row>
        <row r="28">
          <cell r="F28" t="str">
            <v>Л.В.Іванова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7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79"/>
      <sheetData sheetId="280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13" workbookViewId="0">
      <selection activeCell="E68" sqref="E68"/>
    </sheetView>
  </sheetViews>
  <sheetFormatPr defaultRowHeight="14.4" x14ac:dyDescent="0.3"/>
  <cols>
    <col min="1" max="1" width="50.88671875" customWidth="1"/>
    <col min="2" max="2" width="13.33203125" customWidth="1"/>
    <col min="3" max="3" width="10" customWidth="1"/>
    <col min="4" max="4" width="12.77734375" customWidth="1"/>
    <col min="5" max="5" width="11.109375" customWidth="1"/>
    <col min="6" max="6" width="10.33203125" customWidth="1"/>
    <col min="7" max="7" width="11.21875" customWidth="1"/>
    <col min="8" max="8" width="12.5546875" customWidth="1"/>
    <col min="9" max="9" width="8.21875" customWidth="1"/>
  </cols>
  <sheetData>
    <row r="1" spans="1:12" x14ac:dyDescent="0.3">
      <c r="A1" s="1"/>
      <c r="B1" s="1"/>
      <c r="C1" s="1"/>
      <c r="D1" s="1"/>
      <c r="E1" s="1"/>
      <c r="F1" s="1"/>
      <c r="G1" s="78" t="s">
        <v>0</v>
      </c>
      <c r="H1" s="78"/>
      <c r="I1" s="78"/>
      <c r="J1" s="78"/>
      <c r="K1" s="2"/>
      <c r="L1" s="1"/>
    </row>
    <row r="2" spans="1:12" x14ac:dyDescent="0.3">
      <c r="A2" s="1"/>
      <c r="B2" s="1"/>
      <c r="C2" s="1"/>
      <c r="D2" s="1"/>
      <c r="E2" s="1"/>
      <c r="F2" s="1"/>
      <c r="G2" s="78"/>
      <c r="H2" s="78"/>
      <c r="I2" s="78"/>
      <c r="J2" s="78"/>
      <c r="K2" s="2"/>
      <c r="L2" s="1"/>
    </row>
    <row r="3" spans="1:12" x14ac:dyDescent="0.3">
      <c r="A3" s="1"/>
      <c r="B3" s="1"/>
      <c r="C3" s="1"/>
      <c r="D3" s="1"/>
      <c r="E3" s="1"/>
      <c r="F3" s="1"/>
      <c r="G3" s="78"/>
      <c r="H3" s="78"/>
      <c r="I3" s="78"/>
      <c r="J3" s="78"/>
      <c r="K3" s="2"/>
      <c r="L3" s="1"/>
    </row>
    <row r="4" spans="1:12" x14ac:dyDescent="0.3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3"/>
      <c r="L4" s="3"/>
    </row>
    <row r="5" spans="1:12" x14ac:dyDescent="0.3">
      <c r="A5" s="80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5" s="80"/>
      <c r="C5" s="80"/>
      <c r="D5" s="80"/>
      <c r="E5" s="80"/>
      <c r="F5" s="80"/>
      <c r="G5" s="4" t="str">
        <f>IF([1]ЗАПОЛНИТЬ!$F$7=1,[1]шапки!C2,[1]шапки!D2)</f>
        <v xml:space="preserve">      №2м)</v>
      </c>
      <c r="H5" s="3" t="str">
        <f>IF([1]ЗАПОЛНИТЬ!$F$7=1,[1]шапки!D2,"")</f>
        <v/>
      </c>
      <c r="I5" s="3"/>
      <c r="J5" s="3"/>
      <c r="K5" s="3"/>
      <c r="L5" s="3"/>
    </row>
    <row r="6" spans="1:12" x14ac:dyDescent="0.3">
      <c r="A6" s="79" t="str">
        <f>CONCATENATE("за ",[1]ЗАПОЛНИТЬ!$B$17," ",[1]ЗАПОЛНИТЬ!$C$17)</f>
        <v>за ІІ квартал 2018 р.</v>
      </c>
      <c r="B6" s="79"/>
      <c r="C6" s="79"/>
      <c r="D6" s="79"/>
      <c r="E6" s="79"/>
      <c r="F6" s="79"/>
      <c r="G6" s="79"/>
      <c r="H6" s="79"/>
      <c r="I6" s="79"/>
      <c r="J6" s="79"/>
      <c r="K6" s="1"/>
      <c r="L6" s="1"/>
    </row>
    <row r="7" spans="1:12" x14ac:dyDescent="0.3">
      <c r="A7" s="5"/>
      <c r="B7" s="5"/>
      <c r="C7" s="5"/>
      <c r="D7" s="5"/>
      <c r="E7" s="5"/>
      <c r="F7" s="5"/>
      <c r="G7" s="5"/>
      <c r="H7" s="5"/>
      <c r="I7" s="5"/>
      <c r="J7" s="6" t="s">
        <v>2</v>
      </c>
      <c r="K7" s="5"/>
      <c r="L7" s="5"/>
    </row>
    <row r="8" spans="1:12" x14ac:dyDescent="0.3">
      <c r="A8" s="5"/>
      <c r="B8" s="5"/>
      <c r="C8" s="5"/>
      <c r="D8" s="5"/>
      <c r="E8" s="5"/>
      <c r="F8" s="5"/>
      <c r="G8" s="5"/>
      <c r="H8" s="5"/>
      <c r="I8" s="5"/>
      <c r="J8" s="7"/>
      <c r="K8" s="5"/>
      <c r="L8" s="5"/>
    </row>
    <row r="9" spans="1:12" x14ac:dyDescent="0.3">
      <c r="A9" s="8" t="s">
        <v>3</v>
      </c>
      <c r="B9" s="81" t="str">
        <f>[1]ЗАПОЛНИТЬ!B3</f>
        <v>Комунальна установа "Спеціалізована водно-рятувальна служба міста Харкова"</v>
      </c>
      <c r="C9" s="81"/>
      <c r="D9" s="81"/>
      <c r="E9" s="81"/>
      <c r="F9" s="81"/>
      <c r="G9" s="81"/>
      <c r="H9" s="9" t="s">
        <v>4</v>
      </c>
      <c r="I9" s="5"/>
      <c r="J9" s="10" t="str">
        <f>[1]ЗАПОЛНИТЬ!B13</f>
        <v>35698433</v>
      </c>
      <c r="K9" s="11"/>
      <c r="L9" s="12"/>
    </row>
    <row r="10" spans="1:12" x14ac:dyDescent="0.3">
      <c r="A10" s="13" t="s">
        <v>5</v>
      </c>
      <c r="B10" s="82" t="str">
        <f>[1]ЗАПОЛНИТЬ!B5</f>
        <v>м.Харків, майдан Конституції,7</v>
      </c>
      <c r="C10" s="82"/>
      <c r="D10" s="82"/>
      <c r="E10" s="82"/>
      <c r="F10" s="82"/>
      <c r="G10" s="82"/>
      <c r="H10" s="5" t="s">
        <v>6</v>
      </c>
      <c r="I10" s="5"/>
      <c r="J10" s="14">
        <f>[1]ЗАПОЛНИТЬ!B14</f>
        <v>6310136300</v>
      </c>
      <c r="K10" s="11"/>
      <c r="L10" s="13"/>
    </row>
    <row r="11" spans="1:12" x14ac:dyDescent="0.3">
      <c r="A11" s="15" t="s">
        <v>7</v>
      </c>
      <c r="B11" s="74" t="str">
        <f>[1]ЗАПОЛНИТЬ!D15</f>
        <v>Комунальна організація (установа, заклад)</v>
      </c>
      <c r="C11" s="74"/>
      <c r="D11" s="74"/>
      <c r="E11" s="74"/>
      <c r="F11" s="74"/>
      <c r="G11" s="74"/>
      <c r="H11" s="5" t="s">
        <v>8</v>
      </c>
      <c r="I11" s="5"/>
      <c r="J11" s="14">
        <f>[1]ЗАПОЛНИТЬ!B15</f>
        <v>430</v>
      </c>
      <c r="K11" s="11"/>
      <c r="L11" s="13"/>
    </row>
    <row r="12" spans="1:12" x14ac:dyDescent="0.3">
      <c r="A12" s="70" t="s">
        <v>9</v>
      </c>
      <c r="B12" s="70"/>
      <c r="C12" s="70"/>
      <c r="D12" s="16">
        <f>[1]ЗАПОЛНИТЬ!H9</f>
        <v>0</v>
      </c>
      <c r="E12" s="75" t="str">
        <f>IF(D12&gt;0,VLOOKUP(D12,'[1]ДовидникКВК(ГОС)'!A$1:B$65536,2,FALSE),"")</f>
        <v/>
      </c>
      <c r="F12" s="75"/>
      <c r="G12" s="75"/>
      <c r="H12" s="75"/>
      <c r="I12" s="5"/>
      <c r="J12" s="5"/>
      <c r="K12" s="17"/>
      <c r="L12" s="12"/>
    </row>
    <row r="13" spans="1:12" x14ac:dyDescent="0.3">
      <c r="A13" s="70" t="s">
        <v>10</v>
      </c>
      <c r="B13" s="70"/>
      <c r="C13" s="70"/>
      <c r="D13" s="18"/>
      <c r="E13" s="76" t="str">
        <f>IF(D13&gt;0,VLOOKUP(D13,[1]ДовидникКПК!B$1:C$65536,2,FALSE),"")</f>
        <v/>
      </c>
      <c r="F13" s="76"/>
      <c r="G13" s="76"/>
      <c r="H13" s="76"/>
      <c r="I13" s="76"/>
      <c r="J13" s="76"/>
      <c r="K13" s="11"/>
      <c r="L13" s="12"/>
    </row>
    <row r="14" spans="1:12" x14ac:dyDescent="0.3">
      <c r="A14" s="70" t="s">
        <v>11</v>
      </c>
      <c r="B14" s="70"/>
      <c r="C14" s="70"/>
      <c r="D14" s="19" t="str">
        <f>[1]ЗАПОЛНИТЬ!H10</f>
        <v>30</v>
      </c>
      <c r="E14" s="77" t="str">
        <f>[1]ЗАПОЛНИТЬ!I10</f>
        <v>Департамент по взаємодії з правоохоронними органами та цивільного захисту ХМР</v>
      </c>
      <c r="F14" s="77"/>
      <c r="G14" s="77"/>
      <c r="H14" s="77"/>
      <c r="I14" s="77"/>
      <c r="J14" s="77"/>
      <c r="K14" s="11"/>
      <c r="L14" s="12"/>
    </row>
    <row r="15" spans="1:12" x14ac:dyDescent="0.3">
      <c r="A15" s="70" t="s">
        <v>12</v>
      </c>
      <c r="B15" s="70"/>
      <c r="C15" s="70"/>
      <c r="D15" s="20" t="s">
        <v>13</v>
      </c>
      <c r="E15" s="71" t="str">
        <f>VLOOKUP(RIGHT(D15,4),[1]КПКВМБ!A$1:B$65536,2,FALSE)</f>
        <v>Заходи з організації рятування на водах</v>
      </c>
      <c r="F15" s="71"/>
      <c r="G15" s="71"/>
      <c r="H15" s="71"/>
      <c r="I15" s="71"/>
      <c r="J15" s="71"/>
      <c r="K15" s="11"/>
      <c r="L15" s="12"/>
    </row>
    <row r="16" spans="1:12" ht="13.2" customHeight="1" x14ac:dyDescent="0.3">
      <c r="A16" s="21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0.199999999999999" customHeight="1" x14ac:dyDescent="0.3">
      <c r="A17" s="21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0.199999999999999" customHeight="1" thickBot="1" x14ac:dyDescent="0.3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6" thickTop="1" thickBot="1" x14ac:dyDescent="0.35">
      <c r="A19" s="73" t="s">
        <v>16</v>
      </c>
      <c r="B19" s="68" t="s">
        <v>17</v>
      </c>
      <c r="C19" s="73" t="s">
        <v>18</v>
      </c>
      <c r="D19" s="68" t="s">
        <v>19</v>
      </c>
      <c r="E19" s="68" t="s">
        <v>20</v>
      </c>
      <c r="F19" s="67" t="s">
        <v>21</v>
      </c>
      <c r="G19" s="67" t="s">
        <v>22</v>
      </c>
      <c r="H19" s="67" t="s">
        <v>23</v>
      </c>
      <c r="I19" s="67" t="s">
        <v>24</v>
      </c>
      <c r="J19" s="68" t="s">
        <v>25</v>
      </c>
      <c r="K19" s="5"/>
      <c r="L19" s="5"/>
    </row>
    <row r="20" spans="1:12" ht="15.6" thickTop="1" thickBot="1" x14ac:dyDescent="0.35">
      <c r="A20" s="73"/>
      <c r="B20" s="68"/>
      <c r="C20" s="73"/>
      <c r="D20" s="68"/>
      <c r="E20" s="68"/>
      <c r="F20" s="67"/>
      <c r="G20" s="67"/>
      <c r="H20" s="67"/>
      <c r="I20" s="67"/>
      <c r="J20" s="68"/>
      <c r="K20" s="5"/>
      <c r="L20" s="5"/>
    </row>
    <row r="21" spans="1:12" ht="21" customHeight="1" thickTop="1" thickBot="1" x14ac:dyDescent="0.35">
      <c r="A21" s="73"/>
      <c r="B21" s="68"/>
      <c r="C21" s="73"/>
      <c r="D21" s="68"/>
      <c r="E21" s="68"/>
      <c r="F21" s="67"/>
      <c r="G21" s="67"/>
      <c r="H21" s="67"/>
      <c r="I21" s="67"/>
      <c r="J21" s="68"/>
      <c r="K21" s="5"/>
      <c r="L21" s="5"/>
    </row>
    <row r="22" spans="1:12" ht="15.6" thickTop="1" thickBot="1" x14ac:dyDescent="0.35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9</v>
      </c>
      <c r="K22" s="5"/>
      <c r="L22" s="5"/>
    </row>
    <row r="23" spans="1:12" ht="15.6" customHeight="1" thickTop="1" thickBot="1" x14ac:dyDescent="0.35">
      <c r="A23" s="23" t="s">
        <v>26</v>
      </c>
      <c r="B23" s="23" t="s">
        <v>27</v>
      </c>
      <c r="C23" s="24" t="s">
        <v>28</v>
      </c>
      <c r="D23" s="25">
        <f>D24+D59+D79+D84+D87</f>
        <v>4133381</v>
      </c>
      <c r="E23" s="25">
        <f>E26+E29+E32+E33+E37+E45+E46+E86+E54</f>
        <v>1941809</v>
      </c>
      <c r="F23" s="25">
        <f>F24+F59+F79+F84+F87</f>
        <v>0</v>
      </c>
      <c r="G23" s="25">
        <f>G24+G59+G79+G84+G87</f>
        <v>1754947</v>
      </c>
      <c r="H23" s="25">
        <f>H24+H59+H79+H84+H87</f>
        <v>1754942.5099999998</v>
      </c>
      <c r="I23" s="25">
        <f>I24+I59+I79+I84+I87</f>
        <v>0</v>
      </c>
      <c r="J23" s="25">
        <f>F23+G23-H23</f>
        <v>4.4900000002235174</v>
      </c>
      <c r="K23" s="5"/>
      <c r="L23" s="5"/>
    </row>
    <row r="24" spans="1:12" ht="16.2" customHeight="1" thickTop="1" thickBot="1" x14ac:dyDescent="0.35">
      <c r="A24" s="26" t="s">
        <v>29</v>
      </c>
      <c r="B24" s="23">
        <v>2000</v>
      </c>
      <c r="C24" s="24" t="s">
        <v>30</v>
      </c>
      <c r="D24" s="25">
        <f t="shared" ref="D24:I24" si="0">D25+D30+D47+D50+D54+D58</f>
        <v>4133381</v>
      </c>
      <c r="E24" s="25">
        <v>0</v>
      </c>
      <c r="F24" s="25">
        <f t="shared" si="0"/>
        <v>0</v>
      </c>
      <c r="G24" s="25">
        <f t="shared" si="0"/>
        <v>1754947</v>
      </c>
      <c r="H24" s="25">
        <f t="shared" si="0"/>
        <v>1754942.5099999998</v>
      </c>
      <c r="I24" s="25">
        <f t="shared" si="0"/>
        <v>0</v>
      </c>
      <c r="J24" s="25">
        <f t="shared" ref="J24:J87" si="1">F24+G24-H24</f>
        <v>4.4900000002235174</v>
      </c>
      <c r="K24" s="5"/>
      <c r="L24" s="5"/>
    </row>
    <row r="25" spans="1:12" ht="16.8" customHeight="1" thickTop="1" thickBot="1" x14ac:dyDescent="0.35">
      <c r="A25" s="27" t="s">
        <v>31</v>
      </c>
      <c r="B25" s="23">
        <v>2100</v>
      </c>
      <c r="C25" s="24" t="s">
        <v>32</v>
      </c>
      <c r="D25" s="25">
        <f>D26+D29</f>
        <v>3751579</v>
      </c>
      <c r="E25" s="25">
        <v>0</v>
      </c>
      <c r="F25" s="25">
        <f>F26+F29</f>
        <v>0</v>
      </c>
      <c r="G25" s="25">
        <f>G26+G29</f>
        <v>1451831</v>
      </c>
      <c r="H25" s="25">
        <f>H26+H29</f>
        <v>1451826.8499999999</v>
      </c>
      <c r="I25" s="25">
        <f>I26+I29</f>
        <v>0</v>
      </c>
      <c r="J25" s="25">
        <f t="shared" si="1"/>
        <v>4.1500000001396984</v>
      </c>
      <c r="K25" s="5"/>
      <c r="L25" s="5"/>
    </row>
    <row r="26" spans="1:12" ht="13.8" customHeight="1" thickTop="1" thickBot="1" x14ac:dyDescent="0.35">
      <c r="A26" s="28" t="s">
        <v>33</v>
      </c>
      <c r="B26" s="29">
        <v>2110</v>
      </c>
      <c r="C26" s="30" t="s">
        <v>34</v>
      </c>
      <c r="D26" s="31">
        <f t="shared" ref="D26:I26" si="2">SUM(D27:D28)</f>
        <v>3075065</v>
      </c>
      <c r="E26" s="32">
        <v>1327923</v>
      </c>
      <c r="F26" s="31">
        <f t="shared" si="2"/>
        <v>0</v>
      </c>
      <c r="G26" s="31">
        <f t="shared" si="2"/>
        <v>1193428</v>
      </c>
      <c r="H26" s="31">
        <f t="shared" si="2"/>
        <v>1193425.1599999999</v>
      </c>
      <c r="I26" s="31">
        <f t="shared" si="2"/>
        <v>0</v>
      </c>
      <c r="J26" s="33">
        <f t="shared" si="1"/>
        <v>2.840000000083819</v>
      </c>
      <c r="K26" s="5"/>
      <c r="L26" s="5"/>
    </row>
    <row r="27" spans="1:12" ht="13.2" customHeight="1" thickTop="1" thickBot="1" x14ac:dyDescent="0.35">
      <c r="A27" s="34" t="s">
        <v>35</v>
      </c>
      <c r="B27" s="26">
        <v>2111</v>
      </c>
      <c r="C27" s="35" t="s">
        <v>36</v>
      </c>
      <c r="D27" s="36">
        <v>3075065</v>
      </c>
      <c r="E27" s="37">
        <v>0</v>
      </c>
      <c r="F27" s="36">
        <v>0</v>
      </c>
      <c r="G27" s="36">
        <v>1193428</v>
      </c>
      <c r="H27" s="36">
        <v>1193425.1599999999</v>
      </c>
      <c r="I27" s="36">
        <v>0</v>
      </c>
      <c r="J27" s="38">
        <f t="shared" si="1"/>
        <v>2.840000000083819</v>
      </c>
      <c r="K27" s="5"/>
      <c r="L27" s="5"/>
    </row>
    <row r="28" spans="1:12" ht="16.8" customHeight="1" thickTop="1" thickBot="1" x14ac:dyDescent="0.35">
      <c r="A28" s="34" t="s">
        <v>37</v>
      </c>
      <c r="B28" s="26">
        <v>2112</v>
      </c>
      <c r="C28" s="35" t="s">
        <v>38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1"/>
        <v>0</v>
      </c>
      <c r="K28" s="5"/>
      <c r="L28" s="5"/>
    </row>
    <row r="29" spans="1:12" ht="19.8" customHeight="1" thickTop="1" thickBot="1" x14ac:dyDescent="0.35">
      <c r="A29" s="39" t="s">
        <v>39</v>
      </c>
      <c r="B29" s="29">
        <v>2120</v>
      </c>
      <c r="C29" s="30" t="s">
        <v>40</v>
      </c>
      <c r="D29" s="32">
        <v>676514</v>
      </c>
      <c r="E29" s="32">
        <v>292142</v>
      </c>
      <c r="F29" s="32">
        <v>0</v>
      </c>
      <c r="G29" s="32">
        <v>258403</v>
      </c>
      <c r="H29" s="32">
        <v>258401.69</v>
      </c>
      <c r="I29" s="32">
        <v>0</v>
      </c>
      <c r="J29" s="33">
        <f t="shared" si="1"/>
        <v>1.3099999999976717</v>
      </c>
      <c r="K29" s="5"/>
      <c r="L29" s="5"/>
    </row>
    <row r="30" spans="1:12" ht="21" customHeight="1" thickTop="1" thickBot="1" x14ac:dyDescent="0.35">
      <c r="A30" s="40" t="s">
        <v>41</v>
      </c>
      <c r="B30" s="23">
        <v>2200</v>
      </c>
      <c r="C30" s="24" t="s">
        <v>42</v>
      </c>
      <c r="D30" s="41">
        <f>SUM(D31:D37)+D44</f>
        <v>381802</v>
      </c>
      <c r="E30" s="41">
        <v>0</v>
      </c>
      <c r="F30" s="41">
        <f>SUM(F31:F37)+F44</f>
        <v>0</v>
      </c>
      <c r="G30" s="41">
        <f>SUM(G31:G37)+G44</f>
        <v>303116</v>
      </c>
      <c r="H30" s="41">
        <f>SUM(H31:H37)+H44</f>
        <v>303115.65999999997</v>
      </c>
      <c r="I30" s="41">
        <f>SUM(I31:I37)+I44</f>
        <v>0</v>
      </c>
      <c r="J30" s="25">
        <f t="shared" si="1"/>
        <v>0.34000000002561137</v>
      </c>
      <c r="K30" s="5"/>
      <c r="L30" s="5"/>
    </row>
    <row r="31" spans="1:12" ht="18.600000000000001" customHeight="1" thickTop="1" thickBot="1" x14ac:dyDescent="0.35">
      <c r="A31" s="28" t="s">
        <v>43</v>
      </c>
      <c r="B31" s="29">
        <v>2210</v>
      </c>
      <c r="C31" s="30" t="s">
        <v>44</v>
      </c>
      <c r="D31" s="32">
        <v>245154</v>
      </c>
      <c r="E31" s="31">
        <v>0</v>
      </c>
      <c r="F31" s="32">
        <v>0</v>
      </c>
      <c r="G31" s="32">
        <v>184604</v>
      </c>
      <c r="H31" s="32">
        <v>184603.96</v>
      </c>
      <c r="I31" s="32">
        <v>0</v>
      </c>
      <c r="J31" s="33">
        <f t="shared" si="1"/>
        <v>4.0000000008149073E-2</v>
      </c>
      <c r="K31" s="5"/>
      <c r="L31" s="5"/>
    </row>
    <row r="32" spans="1:12" ht="17.399999999999999" customHeight="1" thickTop="1" thickBot="1" x14ac:dyDescent="0.35">
      <c r="A32" s="28" t="s">
        <v>45</v>
      </c>
      <c r="B32" s="29">
        <v>2220</v>
      </c>
      <c r="C32" s="29">
        <v>100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1"/>
        <v>0</v>
      </c>
      <c r="K32" s="5"/>
      <c r="L32" s="5"/>
    </row>
    <row r="33" spans="1:12" ht="13.2" customHeight="1" thickTop="1" thickBot="1" x14ac:dyDescent="0.35">
      <c r="A33" s="28" t="s">
        <v>46</v>
      </c>
      <c r="B33" s="29">
        <v>2230</v>
      </c>
      <c r="C33" s="29">
        <v>110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3">
        <f t="shared" si="1"/>
        <v>0</v>
      </c>
      <c r="K33" s="5"/>
      <c r="L33" s="5"/>
    </row>
    <row r="34" spans="1:12" ht="18.600000000000001" customHeight="1" thickTop="1" thickBot="1" x14ac:dyDescent="0.35">
      <c r="A34" s="28" t="s">
        <v>47</v>
      </c>
      <c r="B34" s="29">
        <v>2240</v>
      </c>
      <c r="C34" s="29">
        <v>120</v>
      </c>
      <c r="D34" s="32">
        <v>89816</v>
      </c>
      <c r="E34" s="31">
        <v>0</v>
      </c>
      <c r="F34" s="32">
        <v>0</v>
      </c>
      <c r="G34" s="32">
        <v>71922</v>
      </c>
      <c r="H34" s="32">
        <v>71921.7</v>
      </c>
      <c r="I34" s="32">
        <v>0</v>
      </c>
      <c r="J34" s="33">
        <f t="shared" si="1"/>
        <v>0.30000000000291038</v>
      </c>
      <c r="K34" s="5"/>
      <c r="L34" s="5"/>
    </row>
    <row r="35" spans="1:12" ht="15.6" customHeight="1" thickTop="1" thickBot="1" x14ac:dyDescent="0.35">
      <c r="A35" s="28" t="s">
        <v>48</v>
      </c>
      <c r="B35" s="29">
        <v>2250</v>
      </c>
      <c r="C35" s="29">
        <v>130</v>
      </c>
      <c r="D35" s="32">
        <v>0</v>
      </c>
      <c r="E35" s="31">
        <v>0</v>
      </c>
      <c r="F35" s="32">
        <v>0</v>
      </c>
      <c r="G35" s="32">
        <v>0</v>
      </c>
      <c r="H35" s="32">
        <v>0</v>
      </c>
      <c r="I35" s="32">
        <v>0</v>
      </c>
      <c r="J35" s="33">
        <f t="shared" si="1"/>
        <v>0</v>
      </c>
      <c r="K35" s="5"/>
      <c r="L35" s="5"/>
    </row>
    <row r="36" spans="1:12" ht="18.600000000000001" customHeight="1" thickTop="1" thickBot="1" x14ac:dyDescent="0.35">
      <c r="A36" s="39" t="s">
        <v>49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1"/>
        <v>0</v>
      </c>
      <c r="K36" s="5"/>
      <c r="L36" s="5"/>
    </row>
    <row r="37" spans="1:12" ht="17.399999999999999" customHeight="1" thickTop="1" thickBot="1" x14ac:dyDescent="0.35">
      <c r="A37" s="39" t="s">
        <v>50</v>
      </c>
      <c r="B37" s="29">
        <v>2270</v>
      </c>
      <c r="C37" s="29">
        <v>150</v>
      </c>
      <c r="D37" s="31">
        <f>SUM(D38:D43)</f>
        <v>0</v>
      </c>
      <c r="E37" s="32">
        <v>0</v>
      </c>
      <c r="F37" s="31">
        <f>SUM(F38:F43)</f>
        <v>0</v>
      </c>
      <c r="G37" s="31">
        <f>SUM(G38:G43)</f>
        <v>0</v>
      </c>
      <c r="H37" s="31">
        <f>SUM(H38:H43)</f>
        <v>0</v>
      </c>
      <c r="I37" s="31">
        <f>SUM(I38:I43)</f>
        <v>0</v>
      </c>
      <c r="J37" s="33">
        <f>F37+G37-H37</f>
        <v>0</v>
      </c>
      <c r="K37" s="5"/>
      <c r="L37" s="5"/>
    </row>
    <row r="38" spans="1:12" ht="13.8" customHeight="1" thickTop="1" thickBot="1" x14ac:dyDescent="0.35">
      <c r="A38" s="34" t="s">
        <v>51</v>
      </c>
      <c r="B38" s="26">
        <v>2271</v>
      </c>
      <c r="C38" s="26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1"/>
        <v>0</v>
      </c>
      <c r="K38" s="5"/>
      <c r="L38" s="5"/>
    </row>
    <row r="39" spans="1:12" ht="18" customHeight="1" thickTop="1" thickBot="1" x14ac:dyDescent="0.35">
      <c r="A39" s="34" t="s">
        <v>52</v>
      </c>
      <c r="B39" s="26">
        <v>2272</v>
      </c>
      <c r="C39" s="26">
        <v>170</v>
      </c>
      <c r="D39" s="36">
        <v>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8">
        <f t="shared" si="1"/>
        <v>0</v>
      </c>
      <c r="K39" s="5"/>
      <c r="L39" s="5"/>
    </row>
    <row r="40" spans="1:12" ht="13.2" customHeight="1" thickTop="1" thickBot="1" x14ac:dyDescent="0.35">
      <c r="A40" s="34" t="s">
        <v>53</v>
      </c>
      <c r="B40" s="26">
        <v>2273</v>
      </c>
      <c r="C40" s="26">
        <v>180</v>
      </c>
      <c r="D40" s="36">
        <v>0</v>
      </c>
      <c r="E40" s="37">
        <v>0</v>
      </c>
      <c r="F40" s="36">
        <v>0</v>
      </c>
      <c r="G40" s="36">
        <v>0</v>
      </c>
      <c r="H40" s="36">
        <v>0</v>
      </c>
      <c r="I40" s="36">
        <v>0</v>
      </c>
      <c r="J40" s="38">
        <f t="shared" si="1"/>
        <v>0</v>
      </c>
      <c r="K40" s="5"/>
      <c r="L40" s="5"/>
    </row>
    <row r="41" spans="1:12" ht="16.2" customHeight="1" thickTop="1" thickBot="1" x14ac:dyDescent="0.35">
      <c r="A41" s="34" t="s">
        <v>54</v>
      </c>
      <c r="B41" s="26">
        <v>2274</v>
      </c>
      <c r="C41" s="26">
        <v>190</v>
      </c>
      <c r="D41" s="36">
        <v>0</v>
      </c>
      <c r="E41" s="37">
        <v>0</v>
      </c>
      <c r="F41" s="36">
        <v>0</v>
      </c>
      <c r="G41" s="36">
        <v>0</v>
      </c>
      <c r="H41" s="36">
        <v>0</v>
      </c>
      <c r="I41" s="36">
        <v>0</v>
      </c>
      <c r="J41" s="38">
        <f t="shared" si="1"/>
        <v>0</v>
      </c>
      <c r="K41" s="5"/>
      <c r="L41" s="5"/>
    </row>
    <row r="42" spans="1:12" ht="15.6" customHeight="1" thickTop="1" thickBot="1" x14ac:dyDescent="0.35">
      <c r="A42" s="34" t="s">
        <v>55</v>
      </c>
      <c r="B42" s="26">
        <v>2275</v>
      </c>
      <c r="C42" s="26">
        <v>200</v>
      </c>
      <c r="D42" s="36">
        <v>0</v>
      </c>
      <c r="E42" s="37">
        <v>0</v>
      </c>
      <c r="F42" s="36">
        <v>0</v>
      </c>
      <c r="G42" s="36">
        <v>0</v>
      </c>
      <c r="H42" s="36">
        <v>0</v>
      </c>
      <c r="I42" s="36">
        <v>0</v>
      </c>
      <c r="J42" s="38">
        <f t="shared" si="1"/>
        <v>0</v>
      </c>
      <c r="K42" s="5"/>
      <c r="L42" s="5"/>
    </row>
    <row r="43" spans="1:12" ht="13.2" customHeight="1" thickTop="1" thickBot="1" x14ac:dyDescent="0.35">
      <c r="A43" s="34" t="s">
        <v>56</v>
      </c>
      <c r="B43" s="26">
        <v>2276</v>
      </c>
      <c r="C43" s="26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>F43+G43-H43</f>
        <v>0</v>
      </c>
      <c r="K43" s="5"/>
      <c r="L43" s="5"/>
    </row>
    <row r="44" spans="1:12" ht="21" customHeight="1" thickTop="1" thickBot="1" x14ac:dyDescent="0.35">
      <c r="A44" s="39" t="s">
        <v>57</v>
      </c>
      <c r="B44" s="29">
        <v>2280</v>
      </c>
      <c r="C44" s="29">
        <v>220</v>
      </c>
      <c r="D44" s="31">
        <f>SUM(D45:D46)</f>
        <v>46832</v>
      </c>
      <c r="E44" s="31">
        <v>0</v>
      </c>
      <c r="F44" s="31">
        <f>SUM(F45:F46)</f>
        <v>0</v>
      </c>
      <c r="G44" s="31">
        <f>SUM(G45:G46)</f>
        <v>46590</v>
      </c>
      <c r="H44" s="31">
        <f>SUM(H45:H46)</f>
        <v>46590</v>
      </c>
      <c r="I44" s="31">
        <f>SUM(I45:I46)</f>
        <v>0</v>
      </c>
      <c r="J44" s="33">
        <f t="shared" si="1"/>
        <v>0</v>
      </c>
      <c r="K44" s="5"/>
      <c r="L44" s="5"/>
    </row>
    <row r="45" spans="1:12" ht="21" customHeight="1" thickTop="1" thickBot="1" x14ac:dyDescent="0.35">
      <c r="A45" s="42" t="s">
        <v>58</v>
      </c>
      <c r="B45" s="26">
        <v>2281</v>
      </c>
      <c r="C45" s="26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1"/>
        <v>0</v>
      </c>
      <c r="K45" s="5"/>
      <c r="L45" s="5"/>
    </row>
    <row r="46" spans="1:12" ht="18" customHeight="1" thickTop="1" thickBot="1" x14ac:dyDescent="0.35">
      <c r="A46" s="43" t="s">
        <v>59</v>
      </c>
      <c r="B46" s="26">
        <v>2282</v>
      </c>
      <c r="C46" s="26">
        <v>240</v>
      </c>
      <c r="D46" s="36">
        <v>46832</v>
      </c>
      <c r="E46" s="36">
        <v>46832</v>
      </c>
      <c r="F46" s="36">
        <v>0</v>
      </c>
      <c r="G46" s="36">
        <v>46590</v>
      </c>
      <c r="H46" s="36">
        <v>46590</v>
      </c>
      <c r="I46" s="36">
        <v>0</v>
      </c>
      <c r="J46" s="38">
        <f t="shared" si="1"/>
        <v>0</v>
      </c>
      <c r="K46" s="5"/>
      <c r="L46" s="5"/>
    </row>
    <row r="47" spans="1:12" ht="16.2" customHeight="1" thickTop="1" thickBot="1" x14ac:dyDescent="0.35">
      <c r="A47" s="27" t="s">
        <v>60</v>
      </c>
      <c r="B47" s="23">
        <v>2400</v>
      </c>
      <c r="C47" s="23">
        <v>250</v>
      </c>
      <c r="D47" s="41">
        <f t="shared" ref="D47:I47" si="3">SUM(D48:D49)</f>
        <v>0</v>
      </c>
      <c r="E47" s="41">
        <f t="shared" si="3"/>
        <v>0</v>
      </c>
      <c r="F47" s="41">
        <f t="shared" si="3"/>
        <v>0</v>
      </c>
      <c r="G47" s="41">
        <f t="shared" si="3"/>
        <v>0</v>
      </c>
      <c r="H47" s="41">
        <f t="shared" si="3"/>
        <v>0</v>
      </c>
      <c r="I47" s="41">
        <f t="shared" si="3"/>
        <v>0</v>
      </c>
      <c r="J47" s="25">
        <f t="shared" si="1"/>
        <v>0</v>
      </c>
      <c r="K47" s="5"/>
      <c r="L47" s="5"/>
    </row>
    <row r="48" spans="1:12" ht="12.6" customHeight="1" thickTop="1" thickBot="1" x14ac:dyDescent="0.35">
      <c r="A48" s="44" t="s">
        <v>61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1"/>
        <v>0</v>
      </c>
      <c r="K48" s="5"/>
      <c r="L48" s="5"/>
    </row>
    <row r="49" spans="1:12" ht="13.8" customHeight="1" thickTop="1" thickBot="1" x14ac:dyDescent="0.35">
      <c r="A49" s="44" t="s">
        <v>62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1"/>
        <v>0</v>
      </c>
      <c r="K49" s="5"/>
      <c r="L49" s="5"/>
    </row>
    <row r="50" spans="1:12" ht="14.4" customHeight="1" thickTop="1" thickBot="1" x14ac:dyDescent="0.35">
      <c r="A50" s="45" t="s">
        <v>63</v>
      </c>
      <c r="B50" s="23">
        <v>2600</v>
      </c>
      <c r="C50" s="23">
        <v>280</v>
      </c>
      <c r="D50" s="41">
        <f t="shared" ref="D50:I50" si="4">SUM(D51:D53)</f>
        <v>0</v>
      </c>
      <c r="E50" s="41">
        <f t="shared" si="4"/>
        <v>0</v>
      </c>
      <c r="F50" s="41">
        <f t="shared" si="4"/>
        <v>0</v>
      </c>
      <c r="G50" s="41">
        <f t="shared" si="4"/>
        <v>0</v>
      </c>
      <c r="H50" s="41">
        <f t="shared" si="4"/>
        <v>0</v>
      </c>
      <c r="I50" s="41">
        <f t="shared" si="4"/>
        <v>0</v>
      </c>
      <c r="J50" s="25">
        <f t="shared" si="1"/>
        <v>0</v>
      </c>
      <c r="K50" s="5"/>
      <c r="L50" s="5"/>
    </row>
    <row r="51" spans="1:12" ht="21.6" customHeight="1" thickTop="1" thickBot="1" x14ac:dyDescent="0.35">
      <c r="A51" s="39" t="s">
        <v>64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1"/>
        <v>0</v>
      </c>
      <c r="K51" s="5"/>
      <c r="L51" s="5"/>
    </row>
    <row r="52" spans="1:12" ht="13.2" customHeight="1" thickTop="1" thickBot="1" x14ac:dyDescent="0.35">
      <c r="A52" s="39" t="s">
        <v>65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1"/>
        <v>0</v>
      </c>
      <c r="K52" s="5"/>
      <c r="L52" s="5"/>
    </row>
    <row r="53" spans="1:12" ht="26.4" customHeight="1" thickTop="1" thickBot="1" x14ac:dyDescent="0.35">
      <c r="A53" s="44" t="s">
        <v>66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1"/>
        <v>0</v>
      </c>
      <c r="K53" s="5"/>
      <c r="L53" s="5"/>
    </row>
    <row r="54" spans="1:12" ht="13.2" customHeight="1" thickTop="1" thickBot="1" x14ac:dyDescent="0.35">
      <c r="A54" s="40" t="s">
        <v>67</v>
      </c>
      <c r="B54" s="23">
        <v>2700</v>
      </c>
      <c r="C54" s="23">
        <v>320</v>
      </c>
      <c r="D54" s="48">
        <f t="shared" ref="D54:I54" si="5">SUM(D55:D57)</f>
        <v>0</v>
      </c>
      <c r="E54" s="49">
        <v>0</v>
      </c>
      <c r="F54" s="48">
        <f t="shared" si="5"/>
        <v>0</v>
      </c>
      <c r="G54" s="48">
        <f t="shared" si="5"/>
        <v>0</v>
      </c>
      <c r="H54" s="48">
        <f t="shared" si="5"/>
        <v>0</v>
      </c>
      <c r="I54" s="48">
        <f t="shared" si="5"/>
        <v>0</v>
      </c>
      <c r="J54" s="25">
        <f t="shared" si="1"/>
        <v>0</v>
      </c>
      <c r="K54" s="5"/>
      <c r="L54" s="5"/>
    </row>
    <row r="55" spans="1:12" ht="15.6" customHeight="1" thickTop="1" thickBot="1" x14ac:dyDescent="0.35">
      <c r="A55" s="39" t="s">
        <v>68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t="shared" si="1"/>
        <v>0</v>
      </c>
      <c r="K55" s="5"/>
      <c r="L55" s="5"/>
    </row>
    <row r="56" spans="1:12" ht="15.6" thickTop="1" thickBot="1" x14ac:dyDescent="0.35">
      <c r="A56" s="39" t="s">
        <v>69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1"/>
        <v>0</v>
      </c>
      <c r="K56" s="5"/>
      <c r="L56" s="5"/>
    </row>
    <row r="57" spans="1:12" ht="19.2" customHeight="1" thickTop="1" thickBot="1" x14ac:dyDescent="0.35">
      <c r="A57" s="39" t="s">
        <v>70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1"/>
        <v>0</v>
      </c>
      <c r="K57" s="5"/>
      <c r="L57" s="5"/>
    </row>
    <row r="58" spans="1:12" ht="16.8" customHeight="1" thickTop="1" thickBot="1" x14ac:dyDescent="0.35">
      <c r="A58" s="40" t="s">
        <v>71</v>
      </c>
      <c r="B58" s="23">
        <v>2800</v>
      </c>
      <c r="C58" s="23">
        <v>360</v>
      </c>
      <c r="D58" s="49">
        <v>0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5">
        <f t="shared" si="1"/>
        <v>0</v>
      </c>
      <c r="K58" s="5"/>
      <c r="L58" s="5"/>
    </row>
    <row r="59" spans="1:12" ht="15.6" customHeight="1" thickTop="1" thickBot="1" x14ac:dyDescent="0.35">
      <c r="A59" s="23" t="s">
        <v>72</v>
      </c>
      <c r="B59" s="23">
        <v>3000</v>
      </c>
      <c r="C59" s="23">
        <v>370</v>
      </c>
      <c r="D59" s="48">
        <f t="shared" ref="D59:I59" si="6">D60+D74</f>
        <v>0</v>
      </c>
      <c r="E59" s="48">
        <f t="shared" si="6"/>
        <v>0</v>
      </c>
      <c r="F59" s="48">
        <f t="shared" si="6"/>
        <v>0</v>
      </c>
      <c r="G59" s="48">
        <f t="shared" si="6"/>
        <v>0</v>
      </c>
      <c r="H59" s="48">
        <f t="shared" si="6"/>
        <v>0</v>
      </c>
      <c r="I59" s="48">
        <f t="shared" si="6"/>
        <v>0</v>
      </c>
      <c r="J59" s="25">
        <f t="shared" si="1"/>
        <v>0</v>
      </c>
      <c r="K59" s="5"/>
      <c r="L59" s="5"/>
    </row>
    <row r="60" spans="1:12" ht="14.4" customHeight="1" thickTop="1" thickBot="1" x14ac:dyDescent="0.35">
      <c r="A60" s="27" t="s">
        <v>73</v>
      </c>
      <c r="B60" s="23">
        <v>3100</v>
      </c>
      <c r="C60" s="23">
        <v>380</v>
      </c>
      <c r="D60" s="48">
        <f t="shared" ref="D60:I60" si="7">D61+D62+D65+D68+D72+D73</f>
        <v>0</v>
      </c>
      <c r="E60" s="48">
        <f t="shared" si="7"/>
        <v>0</v>
      </c>
      <c r="F60" s="48">
        <f t="shared" si="7"/>
        <v>0</v>
      </c>
      <c r="G60" s="48">
        <f t="shared" si="7"/>
        <v>0</v>
      </c>
      <c r="H60" s="48">
        <f t="shared" si="7"/>
        <v>0</v>
      </c>
      <c r="I60" s="48">
        <f t="shared" si="7"/>
        <v>0</v>
      </c>
      <c r="J60" s="25">
        <f t="shared" si="1"/>
        <v>0</v>
      </c>
      <c r="K60" s="5"/>
      <c r="L60" s="5"/>
    </row>
    <row r="61" spans="1:12" ht="18" customHeight="1" thickTop="1" thickBot="1" x14ac:dyDescent="0.35">
      <c r="A61" s="39" t="s">
        <v>74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1"/>
        <v>0</v>
      </c>
      <c r="K61" s="5"/>
      <c r="L61" s="5"/>
    </row>
    <row r="62" spans="1:12" ht="13.2" customHeight="1" thickTop="1" thickBot="1" x14ac:dyDescent="0.35">
      <c r="A62" s="44" t="s">
        <v>75</v>
      </c>
      <c r="B62" s="29">
        <v>3120</v>
      </c>
      <c r="C62" s="29">
        <v>400</v>
      </c>
      <c r="D62" s="50">
        <f t="shared" ref="D62:I62" si="8">SUM(D63:D64)</f>
        <v>0</v>
      </c>
      <c r="E62" s="50">
        <f t="shared" si="8"/>
        <v>0</v>
      </c>
      <c r="F62" s="50">
        <f t="shared" si="8"/>
        <v>0</v>
      </c>
      <c r="G62" s="50">
        <f t="shared" si="8"/>
        <v>0</v>
      </c>
      <c r="H62" s="50">
        <f t="shared" si="8"/>
        <v>0</v>
      </c>
      <c r="I62" s="50">
        <f t="shared" si="8"/>
        <v>0</v>
      </c>
      <c r="J62" s="33">
        <f t="shared" si="1"/>
        <v>0</v>
      </c>
      <c r="K62" s="5"/>
      <c r="L62" s="5"/>
    </row>
    <row r="63" spans="1:12" ht="15.6" customHeight="1" thickTop="1" thickBot="1" x14ac:dyDescent="0.35">
      <c r="A63" s="34" t="s">
        <v>76</v>
      </c>
      <c r="B63" s="26">
        <v>3121</v>
      </c>
      <c r="C63" s="26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1"/>
        <v>0</v>
      </c>
      <c r="K63" s="5"/>
      <c r="L63" s="5"/>
    </row>
    <row r="64" spans="1:12" ht="23.4" customHeight="1" thickTop="1" thickBot="1" x14ac:dyDescent="0.35">
      <c r="A64" s="34" t="s">
        <v>77</v>
      </c>
      <c r="B64" s="26">
        <v>3122</v>
      </c>
      <c r="C64" s="26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1"/>
        <v>0</v>
      </c>
      <c r="K64" s="5"/>
      <c r="L64" s="5"/>
    </row>
    <row r="65" spans="1:12" ht="16.2" customHeight="1" thickTop="1" thickBot="1" x14ac:dyDescent="0.35">
      <c r="A65" s="28" t="s">
        <v>78</v>
      </c>
      <c r="B65" s="29">
        <v>3130</v>
      </c>
      <c r="C65" s="29">
        <v>430</v>
      </c>
      <c r="D65" s="47">
        <f t="shared" ref="D65:I65" si="9">SUM(D66:D67)</f>
        <v>0</v>
      </c>
      <c r="E65" s="47">
        <f t="shared" si="9"/>
        <v>0</v>
      </c>
      <c r="F65" s="47">
        <f t="shared" si="9"/>
        <v>0</v>
      </c>
      <c r="G65" s="47">
        <f t="shared" si="9"/>
        <v>0</v>
      </c>
      <c r="H65" s="47">
        <f t="shared" si="9"/>
        <v>0</v>
      </c>
      <c r="I65" s="47">
        <f t="shared" si="9"/>
        <v>0</v>
      </c>
      <c r="J65" s="53">
        <f t="shared" si="1"/>
        <v>0</v>
      </c>
      <c r="K65" s="5"/>
      <c r="L65" s="5"/>
    </row>
    <row r="66" spans="1:12" ht="14.4" customHeight="1" thickTop="1" thickBot="1" x14ac:dyDescent="0.35">
      <c r="A66" s="34" t="s">
        <v>79</v>
      </c>
      <c r="B66" s="26">
        <v>3131</v>
      </c>
      <c r="C66" s="26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1"/>
        <v>0</v>
      </c>
      <c r="K66" s="5"/>
      <c r="L66" s="5"/>
    </row>
    <row r="67" spans="1:12" ht="12.6" customHeight="1" thickTop="1" thickBot="1" x14ac:dyDescent="0.35">
      <c r="A67" s="34" t="s">
        <v>80</v>
      </c>
      <c r="B67" s="26">
        <v>3132</v>
      </c>
      <c r="C67" s="26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1"/>
        <v>0</v>
      </c>
      <c r="K67" s="5"/>
      <c r="L67" s="5"/>
    </row>
    <row r="68" spans="1:12" ht="16.2" customHeight="1" thickTop="1" thickBot="1" x14ac:dyDescent="0.35">
      <c r="A68" s="28" t="s">
        <v>81</v>
      </c>
      <c r="B68" s="29">
        <v>3140</v>
      </c>
      <c r="C68" s="29">
        <v>460</v>
      </c>
      <c r="D68" s="47">
        <f t="shared" ref="D68:I68" si="10">SUM(D69:D71)</f>
        <v>0</v>
      </c>
      <c r="E68" s="47">
        <f t="shared" si="10"/>
        <v>0</v>
      </c>
      <c r="F68" s="47">
        <f t="shared" si="10"/>
        <v>0</v>
      </c>
      <c r="G68" s="47">
        <f t="shared" si="10"/>
        <v>0</v>
      </c>
      <c r="H68" s="47">
        <f t="shared" si="10"/>
        <v>0</v>
      </c>
      <c r="I68" s="47">
        <f t="shared" si="10"/>
        <v>0</v>
      </c>
      <c r="J68" s="53">
        <f t="shared" si="1"/>
        <v>0</v>
      </c>
      <c r="K68" s="5"/>
      <c r="L68" s="5"/>
    </row>
    <row r="69" spans="1:12" ht="15" customHeight="1" thickTop="1" thickBot="1" x14ac:dyDescent="0.35">
      <c r="A69" s="54" t="s">
        <v>82</v>
      </c>
      <c r="B69" s="26">
        <v>3141</v>
      </c>
      <c r="C69" s="26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1"/>
        <v>0</v>
      </c>
      <c r="K69" s="5"/>
      <c r="L69" s="5"/>
    </row>
    <row r="70" spans="1:12" ht="16.8" customHeight="1" thickTop="1" thickBot="1" x14ac:dyDescent="0.35">
      <c r="A70" s="54" t="s">
        <v>83</v>
      </c>
      <c r="B70" s="26">
        <v>3142</v>
      </c>
      <c r="C70" s="26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1"/>
        <v>0</v>
      </c>
      <c r="K70" s="5"/>
      <c r="L70" s="5"/>
    </row>
    <row r="71" spans="1:12" ht="15.6" customHeight="1" thickTop="1" thickBot="1" x14ac:dyDescent="0.35">
      <c r="A71" s="54" t="s">
        <v>84</v>
      </c>
      <c r="B71" s="26">
        <v>3143</v>
      </c>
      <c r="C71" s="26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1"/>
        <v>0</v>
      </c>
      <c r="K71" s="5"/>
      <c r="L71" s="5"/>
    </row>
    <row r="72" spans="1:12" ht="17.399999999999999" customHeight="1" thickTop="1" thickBot="1" x14ac:dyDescent="0.35">
      <c r="A72" s="28" t="s">
        <v>85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1"/>
        <v>0</v>
      </c>
      <c r="K72" s="5"/>
      <c r="L72" s="5"/>
    </row>
    <row r="73" spans="1:12" ht="17.399999999999999" customHeight="1" thickTop="1" thickBot="1" x14ac:dyDescent="0.35">
      <c r="A73" s="28" t="s">
        <v>86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1"/>
        <v>0</v>
      </c>
      <c r="K73" s="5"/>
      <c r="L73" s="5"/>
    </row>
    <row r="74" spans="1:12" ht="13.8" customHeight="1" thickTop="1" thickBot="1" x14ac:dyDescent="0.35">
      <c r="A74" s="27" t="s">
        <v>87</v>
      </c>
      <c r="B74" s="23">
        <v>3200</v>
      </c>
      <c r="C74" s="23">
        <v>520</v>
      </c>
      <c r="D74" s="48">
        <f t="shared" ref="D74:I74" si="11">SUM(D75:D78)</f>
        <v>0</v>
      </c>
      <c r="E74" s="48">
        <f t="shared" si="11"/>
        <v>0</v>
      </c>
      <c r="F74" s="48">
        <f t="shared" si="11"/>
        <v>0</v>
      </c>
      <c r="G74" s="48">
        <f t="shared" si="11"/>
        <v>0</v>
      </c>
      <c r="H74" s="48">
        <f t="shared" si="11"/>
        <v>0</v>
      </c>
      <c r="I74" s="48">
        <f t="shared" si="11"/>
        <v>0</v>
      </c>
      <c r="J74" s="25">
        <f t="shared" si="1"/>
        <v>0</v>
      </c>
      <c r="K74" s="5"/>
      <c r="L74" s="5"/>
    </row>
    <row r="75" spans="1:12" ht="15.6" customHeight="1" thickTop="1" thickBot="1" x14ac:dyDescent="0.35">
      <c r="A75" s="39" t="s">
        <v>88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1"/>
        <v>0</v>
      </c>
      <c r="K75" s="5"/>
      <c r="L75" s="5"/>
    </row>
    <row r="76" spans="1:12" ht="12.6" customHeight="1" thickTop="1" thickBot="1" x14ac:dyDescent="0.35">
      <c r="A76" s="39" t="s">
        <v>89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1"/>
        <v>0</v>
      </c>
      <c r="K76" s="5"/>
      <c r="L76" s="5"/>
    </row>
    <row r="77" spans="1:12" ht="22.8" customHeight="1" thickTop="1" thickBot="1" x14ac:dyDescent="0.35">
      <c r="A77" s="28" t="s">
        <v>90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1"/>
        <v>0</v>
      </c>
      <c r="K77" s="5"/>
      <c r="L77" s="5"/>
    </row>
    <row r="78" spans="1:12" ht="14.4" customHeight="1" thickTop="1" thickBot="1" x14ac:dyDescent="0.35">
      <c r="A78" s="39" t="s">
        <v>91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1"/>
        <v>0</v>
      </c>
      <c r="K78" s="5"/>
      <c r="L78" s="5"/>
    </row>
    <row r="79" spans="1:12" ht="15.6" customHeight="1" thickTop="1" thickBot="1" x14ac:dyDescent="0.35">
      <c r="A79" s="23" t="s">
        <v>92</v>
      </c>
      <c r="B79" s="23">
        <v>4100</v>
      </c>
      <c r="C79" s="23">
        <v>570</v>
      </c>
      <c r="D79" s="56">
        <f t="shared" ref="D79:I79" si="12">SUM(D80)</f>
        <v>0</v>
      </c>
      <c r="E79" s="56">
        <f t="shared" si="12"/>
        <v>0</v>
      </c>
      <c r="F79" s="56">
        <f t="shared" si="12"/>
        <v>0</v>
      </c>
      <c r="G79" s="56">
        <f t="shared" si="12"/>
        <v>0</v>
      </c>
      <c r="H79" s="56">
        <f t="shared" si="12"/>
        <v>0</v>
      </c>
      <c r="I79" s="56">
        <f t="shared" si="12"/>
        <v>0</v>
      </c>
      <c r="J79" s="25">
        <f t="shared" si="1"/>
        <v>0</v>
      </c>
      <c r="K79" s="5"/>
      <c r="L79" s="5"/>
    </row>
    <row r="80" spans="1:12" ht="11.4" customHeight="1" thickTop="1" thickBot="1" x14ac:dyDescent="0.35">
      <c r="A80" s="28" t="s">
        <v>93</v>
      </c>
      <c r="B80" s="29">
        <v>4110</v>
      </c>
      <c r="C80" s="29">
        <v>580</v>
      </c>
      <c r="D80" s="47">
        <f t="shared" ref="D80:I80" si="13">SUM(D81:D83)</f>
        <v>0</v>
      </c>
      <c r="E80" s="47">
        <f t="shared" si="13"/>
        <v>0</v>
      </c>
      <c r="F80" s="47">
        <f t="shared" si="13"/>
        <v>0</v>
      </c>
      <c r="G80" s="47">
        <f t="shared" si="13"/>
        <v>0</v>
      </c>
      <c r="H80" s="47">
        <f t="shared" si="13"/>
        <v>0</v>
      </c>
      <c r="I80" s="47">
        <f t="shared" si="13"/>
        <v>0</v>
      </c>
      <c r="J80" s="53">
        <f t="shared" si="1"/>
        <v>0</v>
      </c>
      <c r="K80" s="5"/>
      <c r="L80" s="5"/>
    </row>
    <row r="81" spans="1:12" ht="15.6" customHeight="1" thickTop="1" thickBot="1" x14ac:dyDescent="0.35">
      <c r="A81" s="34" t="s">
        <v>94</v>
      </c>
      <c r="B81" s="26">
        <v>4111</v>
      </c>
      <c r="C81" s="26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1"/>
        <v>0</v>
      </c>
      <c r="K81" s="5"/>
      <c r="L81" s="5"/>
    </row>
    <row r="82" spans="1:12" ht="14.4" customHeight="1" thickTop="1" thickBot="1" x14ac:dyDescent="0.35">
      <c r="A82" s="34" t="s">
        <v>95</v>
      </c>
      <c r="B82" s="26">
        <v>4112</v>
      </c>
      <c r="C82" s="26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1"/>
        <v>0</v>
      </c>
      <c r="K82" s="5"/>
      <c r="L82" s="5"/>
    </row>
    <row r="83" spans="1:12" ht="12.6" customHeight="1" thickTop="1" thickBot="1" x14ac:dyDescent="0.35">
      <c r="A83" s="57" t="s">
        <v>96</v>
      </c>
      <c r="B83" s="26">
        <v>4113</v>
      </c>
      <c r="C83" s="26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1"/>
        <v>0</v>
      </c>
      <c r="K83" s="5"/>
      <c r="L83" s="5"/>
    </row>
    <row r="84" spans="1:12" ht="15" customHeight="1" thickTop="1" thickBot="1" x14ac:dyDescent="0.35">
      <c r="A84" s="23" t="s">
        <v>97</v>
      </c>
      <c r="B84" s="23">
        <v>4200</v>
      </c>
      <c r="C84" s="23">
        <v>620</v>
      </c>
      <c r="D84" s="48">
        <f t="shared" ref="D84:I84" si="14">D85</f>
        <v>0</v>
      </c>
      <c r="E84" s="48">
        <f t="shared" si="14"/>
        <v>0</v>
      </c>
      <c r="F84" s="48">
        <f t="shared" si="14"/>
        <v>0</v>
      </c>
      <c r="G84" s="48">
        <f t="shared" si="14"/>
        <v>0</v>
      </c>
      <c r="H84" s="48">
        <f t="shared" si="14"/>
        <v>0</v>
      </c>
      <c r="I84" s="48">
        <f t="shared" si="14"/>
        <v>0</v>
      </c>
      <c r="J84" s="25">
        <f t="shared" si="1"/>
        <v>0</v>
      </c>
      <c r="K84" s="5"/>
      <c r="L84" s="5"/>
    </row>
    <row r="85" spans="1:12" ht="13.2" customHeight="1" thickTop="1" thickBot="1" x14ac:dyDescent="0.35">
      <c r="A85" s="28" t="s">
        <v>98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1"/>
        <v>0</v>
      </c>
      <c r="K85" s="5"/>
      <c r="L85" s="5"/>
    </row>
    <row r="86" spans="1:12" ht="15.6" thickTop="1" thickBot="1" x14ac:dyDescent="0.35">
      <c r="A86" s="34" t="s">
        <v>99</v>
      </c>
      <c r="B86" s="26">
        <v>5000</v>
      </c>
      <c r="C86" s="26">
        <v>640</v>
      </c>
      <c r="D86" s="51" t="s">
        <v>100</v>
      </c>
      <c r="E86" s="51">
        <v>274912</v>
      </c>
      <c r="F86" s="58" t="s">
        <v>100</v>
      </c>
      <c r="G86" s="58" t="s">
        <v>100</v>
      </c>
      <c r="H86" s="58" t="s">
        <v>100</v>
      </c>
      <c r="I86" s="58" t="s">
        <v>100</v>
      </c>
      <c r="J86" s="38" t="s">
        <v>100</v>
      </c>
      <c r="K86" s="5"/>
      <c r="L86" s="5"/>
    </row>
    <row r="87" spans="1:12" ht="15.6" thickTop="1" thickBot="1" x14ac:dyDescent="0.35">
      <c r="A87" s="34" t="s">
        <v>101</v>
      </c>
      <c r="B87" s="26">
        <v>9000</v>
      </c>
      <c r="C87" s="26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 t="shared" si="1"/>
        <v>0</v>
      </c>
      <c r="K87" s="5"/>
      <c r="L87" s="5"/>
    </row>
    <row r="88" spans="1:12" ht="15" thickTop="1" x14ac:dyDescent="0.3">
      <c r="A88" s="9" t="s">
        <v>102</v>
      </c>
      <c r="D88" s="59"/>
      <c r="E88" s="59"/>
    </row>
    <row r="89" spans="1:12" x14ac:dyDescent="0.3">
      <c r="A89" s="60" t="str">
        <f>[1]ЗАПОЛНИТЬ!F30</f>
        <v xml:space="preserve">Керівник </v>
      </c>
      <c r="B89" s="1"/>
      <c r="C89" s="60"/>
      <c r="D89" s="69"/>
      <c r="E89" s="69"/>
      <c r="F89" s="60"/>
      <c r="G89" s="64" t="str">
        <f>[1]ЗАПОЛНИТЬ!F26</f>
        <v>В.В.Михайлов</v>
      </c>
      <c r="H89" s="64"/>
      <c r="I89" s="64"/>
      <c r="J89" s="1"/>
      <c r="K89" s="1"/>
      <c r="L89" s="1"/>
    </row>
    <row r="90" spans="1:12" x14ac:dyDescent="0.3">
      <c r="A90" s="1"/>
      <c r="B90" s="60"/>
      <c r="C90" s="60"/>
      <c r="D90" s="65" t="s">
        <v>103</v>
      </c>
      <c r="E90" s="65"/>
      <c r="F90" s="60"/>
      <c r="G90" s="66" t="s">
        <v>104</v>
      </c>
      <c r="H90" s="66"/>
      <c r="I90" s="1"/>
      <c r="J90" s="1"/>
      <c r="K90" s="1"/>
      <c r="L90" s="1"/>
    </row>
    <row r="91" spans="1:12" x14ac:dyDescent="0.3">
      <c r="A91" s="60" t="str">
        <f>[1]ЗАПОЛНИТЬ!F31</f>
        <v>Головний бухгалтер</v>
      </c>
      <c r="B91" s="1"/>
      <c r="C91" s="60"/>
      <c r="D91" s="63"/>
      <c r="E91" s="63"/>
      <c r="F91" s="60"/>
      <c r="G91" s="64" t="str">
        <f>[1]ЗАПОЛНИТЬ!F28</f>
        <v>Л.В.Іванова</v>
      </c>
      <c r="H91" s="64"/>
      <c r="I91" s="64"/>
      <c r="J91" s="1"/>
      <c r="K91" s="1"/>
      <c r="L91" s="1"/>
    </row>
    <row r="92" spans="1:12" x14ac:dyDescent="0.3">
      <c r="A92" s="61" t="str">
        <f>[1]ЗАПОЛНИТЬ!C19</f>
        <v>"06"липня 2018 року</v>
      </c>
      <c r="B92" s="1"/>
      <c r="C92" s="60"/>
      <c r="D92" s="65" t="s">
        <v>103</v>
      </c>
      <c r="E92" s="65"/>
      <c r="F92" s="1"/>
      <c r="G92" s="66" t="s">
        <v>104</v>
      </c>
      <c r="H92" s="66"/>
      <c r="I92" s="62"/>
      <c r="J92" s="1"/>
      <c r="K92" s="1"/>
      <c r="L92" s="1"/>
    </row>
    <row r="93" spans="1:12" x14ac:dyDescent="0.3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mergeCells count="34">
    <mergeCell ref="A14:C14"/>
    <mergeCell ref="E14:J14"/>
    <mergeCell ref="G1:J3"/>
    <mergeCell ref="A4:J4"/>
    <mergeCell ref="A5:F5"/>
    <mergeCell ref="A6:J6"/>
    <mergeCell ref="B9:G9"/>
    <mergeCell ref="B10:G10"/>
    <mergeCell ref="B11:G11"/>
    <mergeCell ref="A12:C12"/>
    <mergeCell ref="E12:H12"/>
    <mergeCell ref="A13:C13"/>
    <mergeCell ref="E13:J13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J19:J21"/>
    <mergeCell ref="D89:E89"/>
    <mergeCell ref="G89:I89"/>
    <mergeCell ref="D90:E90"/>
    <mergeCell ref="G90:H90"/>
    <mergeCell ref="D91:E91"/>
    <mergeCell ref="G91:I91"/>
    <mergeCell ref="D92:E92"/>
    <mergeCell ref="G92:H92"/>
    <mergeCell ref="H19:H21"/>
    <mergeCell ref="I19:I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Э.В.</dc:creator>
  <cp:lastModifiedBy>Э.В.</cp:lastModifiedBy>
  <dcterms:created xsi:type="dcterms:W3CDTF">2018-07-27T10:44:13Z</dcterms:created>
  <dcterms:modified xsi:type="dcterms:W3CDTF">2018-07-27T11:00:58Z</dcterms:modified>
</cp:coreProperties>
</file>