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FE7C1A4E-040F-4209-8995-2205EE42304C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01.03" sheetId="9" r:id="rId1"/>
    <sheet name="01.06" sheetId="10" r:id="rId2"/>
    <sheet name="Лист1" sheetId="11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1" i="10" l="1"/>
  <c r="I28" i="10" l="1"/>
  <c r="I21" i="10"/>
  <c r="K28" i="10"/>
  <c r="H27" i="10"/>
  <c r="G21" i="10"/>
  <c r="G14" i="10"/>
  <c r="G28" i="10"/>
  <c r="F14" i="10"/>
  <c r="F28" i="10"/>
  <c r="L28" i="10"/>
  <c r="H26" i="10"/>
  <c r="N25" i="10"/>
  <c r="H25" i="10"/>
  <c r="N24" i="10"/>
  <c r="H24" i="10"/>
  <c r="N23" i="10"/>
  <c r="H23" i="10"/>
  <c r="N22" i="10"/>
  <c r="H22" i="10"/>
  <c r="K21" i="10"/>
  <c r="N21" i="10" s="1"/>
  <c r="F21" i="10"/>
  <c r="H20" i="10"/>
  <c r="N19" i="10"/>
  <c r="H19" i="10"/>
  <c r="N18" i="10"/>
  <c r="H18" i="10"/>
  <c r="N17" i="10"/>
  <c r="H17" i="10"/>
  <c r="N16" i="10"/>
  <c r="H16" i="10"/>
  <c r="H15" i="10"/>
  <c r="L14" i="10"/>
  <c r="K14" i="10"/>
  <c r="H28" i="10" l="1"/>
  <c r="I14" i="10"/>
  <c r="H14" i="10"/>
  <c r="N14" i="10"/>
  <c r="H21" i="10"/>
  <c r="K27" i="9"/>
  <c r="G27" i="9"/>
  <c r="F27" i="9"/>
  <c r="G21" i="9"/>
  <c r="L27" i="9" l="1"/>
  <c r="N17" i="9"/>
  <c r="N25" i="9"/>
  <c r="N24" i="9"/>
  <c r="N23" i="9"/>
  <c r="N22" i="9"/>
  <c r="N19" i="9"/>
  <c r="I27" i="9" l="1"/>
  <c r="K14" i="9"/>
  <c r="F21" i="9"/>
  <c r="F14" i="9"/>
  <c r="H27" i="9"/>
  <c r="H26" i="9"/>
  <c r="H25" i="9"/>
  <c r="H24" i="9"/>
  <c r="H23" i="9"/>
  <c r="H22" i="9"/>
  <c r="L21" i="9"/>
  <c r="K21" i="9"/>
  <c r="H20" i="9"/>
  <c r="H19" i="9"/>
  <c r="N18" i="9"/>
  <c r="H18" i="9"/>
  <c r="H17" i="9"/>
  <c r="N16" i="9"/>
  <c r="H16" i="9"/>
  <c r="H15" i="9"/>
  <c r="L14" i="9"/>
  <c r="G14" i="9"/>
  <c r="N21" i="9" l="1"/>
  <c r="I14" i="9"/>
  <c r="N14" i="9"/>
  <c r="H21" i="9"/>
</calcChain>
</file>

<file path=xl/sharedStrings.xml><?xml version="1.0" encoding="utf-8"?>
<sst xmlns="http://schemas.openxmlformats.org/spreadsheetml/2006/main" count="58" uniqueCount="29">
  <si>
    <t>КПК</t>
  </si>
  <si>
    <t>КЕКВ</t>
  </si>
  <si>
    <t>Перерахований залишок</t>
  </si>
  <si>
    <t>Отриманий залишок</t>
  </si>
  <si>
    <t>План асигнувань</t>
  </si>
  <si>
    <t>Залишок коштів на поч. року</t>
  </si>
  <si>
    <t>Касові видатки</t>
  </si>
  <si>
    <t>Залишок коштів</t>
  </si>
  <si>
    <t>Державна служба України з безпеки на транспорті</t>
  </si>
  <si>
    <t>Міністерство інфраструктури України</t>
  </si>
  <si>
    <t>Здійснення державного контролю з питань безпеки на транспорті</t>
  </si>
  <si>
    <t>Негрошові операціі</t>
  </si>
  <si>
    <t xml:space="preserve">
Надійшло</t>
  </si>
  <si>
    <t>Залишок 
по
кошторису</t>
  </si>
  <si>
    <t>Затвер. 
росписом</t>
  </si>
  <si>
    <t>Затвер.
кошторисом 
на рік</t>
  </si>
  <si>
    <t>Звіт про використання кошторису установи</t>
  </si>
  <si>
    <t>(Загальний фонд)</t>
  </si>
  <si>
    <t>Клієнт</t>
  </si>
  <si>
    <t>Бюджет</t>
  </si>
  <si>
    <t xml:space="preserve">Державний бюджет </t>
  </si>
  <si>
    <t>КВК</t>
  </si>
  <si>
    <t xml:space="preserve">Ступінь/
код </t>
  </si>
  <si>
    <t>Фонд</t>
  </si>
  <si>
    <t>00</t>
  </si>
  <si>
    <t>Загальний фонд</t>
  </si>
  <si>
    <t xml:space="preserve"> 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</si>
  <si>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станом на "01" березня  2020 року</t>
  </si>
  <si>
    <t>станом на "01" червня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</si>
</sst>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" fontId="5" fillId="0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164" fontId="2" fillId="0" borderId="0" xfId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63"/>
  <sheetViews>
    <sheetView topLeftCell="B4" zoomScaleNormal="100" zoomScaleSheetLayoutView="100" workbookViewId="0">
      <selection activeCell="B4" sqref="A1:XFD1048576"/>
    </sheetView>
  </sheetViews>
  <sheetFormatPr defaultRowHeight="15" x14ac:dyDescent="0.25"/>
  <cols>
    <col min="1" max="1" width="3.140625" style="1" customWidth="1"/>
    <col min="2" max="2" width="12" style="1" customWidth="1"/>
    <col min="3" max="3" width="8.5703125" style="1" customWidth="1"/>
    <col min="4" max="4" width="11.140625" style="1" customWidth="1"/>
    <col min="5" max="5" width="12.28515625" style="1" customWidth="1"/>
    <col min="6" max="6" width="18.42578125" style="1" customWidth="1"/>
    <col min="7" max="7" width="17.5703125" style="1" customWidth="1"/>
    <col min="8" max="8" width="18.5703125" style="1" customWidth="1"/>
    <col min="9" max="9" width="18.42578125" style="1" customWidth="1"/>
    <col min="10" max="10" width="11.140625" style="1" customWidth="1"/>
    <col min="11" max="11" width="18" style="1" customWidth="1"/>
    <col min="12" max="12" width="19" style="1" customWidth="1"/>
    <col min="13" max="13" width="11.28515625" style="1" customWidth="1"/>
    <col min="14" max="14" width="16.85546875" style="1" customWidth="1"/>
    <col min="15" max="15" width="9.140625" style="1"/>
    <col min="16" max="17" width="9.140625" style="1" customWidth="1"/>
    <col min="18" max="18" width="13.7109375" style="1" customWidth="1"/>
    <col min="19" max="27" width="9.140625" style="1" customWidth="1"/>
    <col min="28" max="16384" width="9.140625" style="1"/>
  </cols>
  <sheetData>
    <row r="2" spans="2:18" ht="26.25" customHeight="1" x14ac:dyDescent="0.25">
      <c r="B2" s="26" t="s">
        <v>16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"/>
    </row>
    <row r="3" spans="2:18" ht="24.75" customHeight="1" x14ac:dyDescent="0.25">
      <c r="B3" s="27" t="s">
        <v>17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3"/>
    </row>
    <row r="4" spans="2:18" ht="18.75" x14ac:dyDescent="0.25">
      <c r="B4" s="28" t="s">
        <v>27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2:18" ht="18.75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8" ht="18.75" x14ac:dyDescent="0.25">
      <c r="B6" s="5" t="s">
        <v>18</v>
      </c>
      <c r="C6" s="25">
        <v>39816845</v>
      </c>
      <c r="D6" s="25"/>
      <c r="E6" s="25" t="s">
        <v>8</v>
      </c>
      <c r="F6" s="25"/>
      <c r="G6" s="25"/>
      <c r="H6" s="25"/>
      <c r="I6" s="25"/>
      <c r="J6" s="25"/>
      <c r="K6" s="25"/>
      <c r="L6" s="25"/>
      <c r="M6" s="25"/>
      <c r="N6" s="25"/>
      <c r="O6" s="4"/>
    </row>
    <row r="7" spans="2:18" ht="18.75" x14ac:dyDescent="0.25">
      <c r="B7" s="5" t="s">
        <v>19</v>
      </c>
      <c r="C7" s="25">
        <v>9900000000</v>
      </c>
      <c r="D7" s="25"/>
      <c r="E7" s="25" t="s">
        <v>20</v>
      </c>
      <c r="F7" s="25"/>
      <c r="G7" s="25"/>
      <c r="H7" s="25"/>
      <c r="I7" s="25"/>
      <c r="J7" s="25"/>
      <c r="K7" s="25"/>
      <c r="L7" s="25"/>
      <c r="M7" s="25"/>
      <c r="N7" s="25"/>
      <c r="O7" s="4"/>
    </row>
    <row r="8" spans="2:18" ht="28.5" customHeight="1" x14ac:dyDescent="0.25">
      <c r="B8" s="5" t="s">
        <v>21</v>
      </c>
      <c r="C8" s="25">
        <v>310</v>
      </c>
      <c r="D8" s="25"/>
      <c r="E8" s="25" t="s">
        <v>9</v>
      </c>
      <c r="F8" s="25"/>
      <c r="G8" s="25"/>
      <c r="H8" s="25"/>
      <c r="I8" s="25"/>
      <c r="J8" s="25"/>
      <c r="K8" s="25"/>
      <c r="L8" s="25"/>
      <c r="M8" s="25"/>
      <c r="N8" s="25"/>
      <c r="O8" s="4"/>
    </row>
    <row r="9" spans="2:18" ht="31.5" customHeight="1" x14ac:dyDescent="0.25">
      <c r="B9" s="6" t="s">
        <v>22</v>
      </c>
      <c r="C9" s="25">
        <v>3</v>
      </c>
      <c r="D9" s="25"/>
      <c r="E9" s="30"/>
      <c r="F9" s="30"/>
      <c r="G9" s="30"/>
      <c r="H9" s="30"/>
      <c r="I9" s="30"/>
      <c r="J9" s="30"/>
      <c r="K9" s="30"/>
      <c r="L9" s="30"/>
      <c r="M9" s="30"/>
      <c r="N9" s="30"/>
      <c r="O9" s="4"/>
    </row>
    <row r="10" spans="2:18" ht="21.75" customHeight="1" x14ac:dyDescent="0.25">
      <c r="B10" s="5" t="s">
        <v>0</v>
      </c>
      <c r="C10" s="25">
        <v>3109010</v>
      </c>
      <c r="D10" s="25"/>
      <c r="E10" s="25" t="s">
        <v>10</v>
      </c>
      <c r="F10" s="25"/>
      <c r="G10" s="25"/>
      <c r="H10" s="25"/>
      <c r="I10" s="25"/>
      <c r="J10" s="25"/>
      <c r="K10" s="25"/>
      <c r="L10" s="25"/>
      <c r="M10" s="25"/>
      <c r="N10" s="25"/>
      <c r="O10" s="4"/>
    </row>
    <row r="11" spans="2:18" ht="21.75" customHeight="1" x14ac:dyDescent="0.25">
      <c r="B11" s="5" t="s">
        <v>23</v>
      </c>
      <c r="C11" s="29" t="s">
        <v>24</v>
      </c>
      <c r="D11" s="29"/>
      <c r="E11" s="25" t="s">
        <v>25</v>
      </c>
      <c r="F11" s="25"/>
      <c r="G11" s="25"/>
      <c r="H11" s="25"/>
      <c r="I11" s="25"/>
      <c r="J11" s="25"/>
      <c r="K11" s="25"/>
      <c r="L11" s="25"/>
      <c r="M11" s="25"/>
      <c r="N11" s="25"/>
      <c r="O11" s="4"/>
    </row>
    <row r="12" spans="2:18" ht="21.75" customHeight="1" x14ac:dyDescent="0.25">
      <c r="B12" s="7"/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4"/>
    </row>
    <row r="13" spans="2:18" ht="64.5" customHeight="1" x14ac:dyDescent="0.25">
      <c r="B13" s="10" t="s">
        <v>0</v>
      </c>
      <c r="C13" s="10" t="s">
        <v>1</v>
      </c>
      <c r="D13" s="11" t="s">
        <v>2</v>
      </c>
      <c r="E13" s="11" t="s">
        <v>3</v>
      </c>
      <c r="F13" s="11" t="s">
        <v>14</v>
      </c>
      <c r="G13" s="11" t="s">
        <v>15</v>
      </c>
      <c r="H13" s="11" t="s">
        <v>13</v>
      </c>
      <c r="I13" s="11" t="s">
        <v>4</v>
      </c>
      <c r="J13" s="11" t="s">
        <v>5</v>
      </c>
      <c r="K13" s="11" t="s">
        <v>12</v>
      </c>
      <c r="L13" s="11" t="s">
        <v>6</v>
      </c>
      <c r="M13" s="11" t="s">
        <v>11</v>
      </c>
      <c r="N13" s="11" t="s">
        <v>7</v>
      </c>
      <c r="O13" s="4"/>
      <c r="R13" s="2"/>
    </row>
    <row r="14" spans="2:18" ht="23.1" customHeight="1" x14ac:dyDescent="0.25">
      <c r="B14" s="12">
        <v>3109010</v>
      </c>
      <c r="C14" s="13">
        <v>0</v>
      </c>
      <c r="D14" s="14">
        <v>0</v>
      </c>
      <c r="E14" s="14">
        <v>0</v>
      </c>
      <c r="F14" s="15">
        <f>SUM(F16++F17+F18+F19+F20+F26+F22+F23+F24+F25)</f>
        <v>129336600</v>
      </c>
      <c r="G14" s="15">
        <f>SUM(G16++G17+G18+G19+G20+G26+G22+G23+G24+G25)</f>
        <v>129336600</v>
      </c>
      <c r="H14" s="16">
        <v>43891</v>
      </c>
      <c r="I14" s="16">
        <f>SUM(I15+I17+I21+I27)</f>
        <v>18277400</v>
      </c>
      <c r="J14" s="15">
        <v>0</v>
      </c>
      <c r="K14" s="15">
        <f>K15+K17+K18+K19+K20+K26+K22+K23+K24+K25</f>
        <v>29833750.82</v>
      </c>
      <c r="L14" s="15">
        <f>L15+L17+L18+L19+L20+L26+L22+L23+L24+L25</f>
        <v>29833750.82</v>
      </c>
      <c r="M14" s="15">
        <v>0</v>
      </c>
      <c r="N14" s="15">
        <f>SUM(N16+N17+N18+N19+N20+N22+N23+N24+N25+N26)</f>
        <v>0</v>
      </c>
      <c r="O14" s="4"/>
    </row>
    <row r="15" spans="2:18" ht="23.1" customHeight="1" x14ac:dyDescent="0.25">
      <c r="B15" s="12">
        <v>3109010</v>
      </c>
      <c r="C15" s="13">
        <v>2110</v>
      </c>
      <c r="D15" s="14">
        <v>0</v>
      </c>
      <c r="E15" s="14">
        <v>0</v>
      </c>
      <c r="F15" s="15">
        <v>97435400</v>
      </c>
      <c r="G15" s="15">
        <v>97435400</v>
      </c>
      <c r="H15" s="16">
        <f t="shared" ref="H15:H20" si="0">SUM(F15-K15)</f>
        <v>82542516.060000002</v>
      </c>
      <c r="I15" s="16">
        <v>14940000</v>
      </c>
      <c r="J15" s="15">
        <v>0</v>
      </c>
      <c r="K15" s="15">
        <v>14892883.939999999</v>
      </c>
      <c r="L15" s="15">
        <v>14892883.939999999</v>
      </c>
      <c r="M15" s="15">
        <v>0</v>
      </c>
      <c r="N15" s="15">
        <v>0</v>
      </c>
      <c r="O15" s="4"/>
    </row>
    <row r="16" spans="2:18" ht="23.1" customHeight="1" x14ac:dyDescent="0.25">
      <c r="B16" s="12">
        <v>3109010</v>
      </c>
      <c r="C16" s="13">
        <v>2111</v>
      </c>
      <c r="D16" s="14">
        <v>0</v>
      </c>
      <c r="E16" s="14">
        <v>0</v>
      </c>
      <c r="F16" s="15">
        <v>97435400</v>
      </c>
      <c r="G16" s="15">
        <v>97435400</v>
      </c>
      <c r="H16" s="16">
        <f t="shared" si="0"/>
        <v>82542516.060000002</v>
      </c>
      <c r="I16" s="16">
        <v>14940000</v>
      </c>
      <c r="J16" s="15">
        <v>0</v>
      </c>
      <c r="K16" s="15">
        <v>14892883.939999999</v>
      </c>
      <c r="L16" s="15">
        <v>14892883.939999999</v>
      </c>
      <c r="M16" s="15">
        <v>0</v>
      </c>
      <c r="N16" s="15">
        <f>SUM(K16-L16)</f>
        <v>0</v>
      </c>
      <c r="O16" s="4"/>
    </row>
    <row r="17" spans="2:15" ht="23.1" customHeight="1" x14ac:dyDescent="0.25">
      <c r="B17" s="12">
        <v>3109010</v>
      </c>
      <c r="C17" s="13">
        <v>2120</v>
      </c>
      <c r="D17" s="14">
        <v>0</v>
      </c>
      <c r="E17" s="14">
        <v>0</v>
      </c>
      <c r="F17" s="15">
        <v>21435800</v>
      </c>
      <c r="G17" s="15">
        <v>21435800</v>
      </c>
      <c r="H17" s="16">
        <f t="shared" si="0"/>
        <v>6542916.0600000005</v>
      </c>
      <c r="I17" s="16">
        <v>3287200</v>
      </c>
      <c r="J17" s="15">
        <v>0</v>
      </c>
      <c r="K17" s="15">
        <v>14892883.939999999</v>
      </c>
      <c r="L17" s="15">
        <v>14892883.939999999</v>
      </c>
      <c r="M17" s="15">
        <v>0</v>
      </c>
      <c r="N17" s="15">
        <f>SUM(K17-L17)</f>
        <v>0</v>
      </c>
      <c r="O17" s="4"/>
    </row>
    <row r="18" spans="2:15" ht="23.1" customHeight="1" x14ac:dyDescent="0.25">
      <c r="B18" s="12">
        <v>3109010</v>
      </c>
      <c r="C18" s="13">
        <v>2210</v>
      </c>
      <c r="D18" s="14">
        <v>0</v>
      </c>
      <c r="E18" s="14">
        <v>0</v>
      </c>
      <c r="F18" s="15">
        <v>1650000</v>
      </c>
      <c r="G18" s="15">
        <v>1650000</v>
      </c>
      <c r="H18" s="16">
        <f t="shared" si="0"/>
        <v>1649817.06</v>
      </c>
      <c r="I18" s="16">
        <v>1000</v>
      </c>
      <c r="J18" s="15">
        <v>0</v>
      </c>
      <c r="K18" s="15">
        <v>182.94</v>
      </c>
      <c r="L18" s="15">
        <v>182.94</v>
      </c>
      <c r="M18" s="15">
        <v>0</v>
      </c>
      <c r="N18" s="15">
        <f>SUM(K18-L18)</f>
        <v>0</v>
      </c>
      <c r="O18" s="4"/>
    </row>
    <row r="19" spans="2:15" ht="23.1" customHeight="1" x14ac:dyDescent="0.25">
      <c r="B19" s="12">
        <v>3109010</v>
      </c>
      <c r="C19" s="13">
        <v>2240</v>
      </c>
      <c r="D19" s="14">
        <v>0</v>
      </c>
      <c r="E19" s="14">
        <v>0</v>
      </c>
      <c r="F19" s="15">
        <v>3030500</v>
      </c>
      <c r="G19" s="15">
        <v>3030500</v>
      </c>
      <c r="H19" s="16">
        <f t="shared" si="0"/>
        <v>3030500</v>
      </c>
      <c r="I19" s="16">
        <v>0</v>
      </c>
      <c r="J19" s="15">
        <v>0</v>
      </c>
      <c r="K19" s="15">
        <v>0</v>
      </c>
      <c r="L19" s="15">
        <v>0</v>
      </c>
      <c r="M19" s="15">
        <v>0</v>
      </c>
      <c r="N19" s="15">
        <f>SUM(K19-L19)</f>
        <v>0</v>
      </c>
      <c r="O19" s="4"/>
    </row>
    <row r="20" spans="2:15" ht="23.1" customHeight="1" x14ac:dyDescent="0.25">
      <c r="B20" s="12">
        <v>3109010</v>
      </c>
      <c r="C20" s="13">
        <v>2250</v>
      </c>
      <c r="D20" s="14">
        <v>0</v>
      </c>
      <c r="E20" s="14">
        <v>0</v>
      </c>
      <c r="F20" s="15">
        <v>1000000</v>
      </c>
      <c r="G20" s="15">
        <v>1000000</v>
      </c>
      <c r="H20" s="16">
        <f t="shared" si="0"/>
        <v>1000000</v>
      </c>
      <c r="I20" s="16">
        <v>0</v>
      </c>
      <c r="J20" s="15">
        <v>0</v>
      </c>
      <c r="K20" s="17">
        <v>0</v>
      </c>
      <c r="L20" s="15">
        <v>0</v>
      </c>
      <c r="M20" s="15">
        <v>0</v>
      </c>
      <c r="N20" s="15">
        <v>0</v>
      </c>
      <c r="O20" s="4"/>
    </row>
    <row r="21" spans="2:15" ht="23.1" customHeight="1" x14ac:dyDescent="0.25">
      <c r="B21" s="12">
        <v>3109010</v>
      </c>
      <c r="C21" s="13">
        <v>2270</v>
      </c>
      <c r="D21" s="14">
        <v>0</v>
      </c>
      <c r="E21" s="14">
        <v>0</v>
      </c>
      <c r="F21" s="17">
        <f>SUM(F22:F25)</f>
        <v>4584900</v>
      </c>
      <c r="G21" s="17">
        <f>SUM(G22:G25)</f>
        <v>4584900</v>
      </c>
      <c r="H21" s="16">
        <f>SUM(H22:H25)</f>
        <v>4583900</v>
      </c>
      <c r="I21" s="16">
        <v>2400</v>
      </c>
      <c r="J21" s="15">
        <v>0</v>
      </c>
      <c r="K21" s="15">
        <f>SUM(K22:K25)</f>
        <v>1000</v>
      </c>
      <c r="L21" s="15">
        <f>SUM(L22:L25)</f>
        <v>1000</v>
      </c>
      <c r="M21" s="15">
        <v>0</v>
      </c>
      <c r="N21" s="15">
        <f>SUM(K21-L21)</f>
        <v>0</v>
      </c>
      <c r="O21" s="4"/>
    </row>
    <row r="22" spans="2:15" ht="23.1" customHeight="1" x14ac:dyDescent="0.25">
      <c r="B22" s="12">
        <v>3109010</v>
      </c>
      <c r="C22" s="13">
        <v>2271</v>
      </c>
      <c r="D22" s="14">
        <v>0</v>
      </c>
      <c r="E22" s="14">
        <v>0</v>
      </c>
      <c r="F22" s="15">
        <v>1800000</v>
      </c>
      <c r="G22" s="15">
        <v>1800000</v>
      </c>
      <c r="H22" s="16">
        <f t="shared" ref="H22:H27" si="1">SUM(F22-K22)</f>
        <v>1800000</v>
      </c>
      <c r="I22" s="16">
        <v>6000</v>
      </c>
      <c r="J22" s="15">
        <v>0</v>
      </c>
      <c r="K22" s="15">
        <v>0</v>
      </c>
      <c r="L22" s="15">
        <v>0</v>
      </c>
      <c r="M22" s="15">
        <v>0</v>
      </c>
      <c r="N22" s="15">
        <f>SUM(K22-L22)</f>
        <v>0</v>
      </c>
      <c r="O22" s="4"/>
    </row>
    <row r="23" spans="2:15" ht="23.1" customHeight="1" x14ac:dyDescent="0.25">
      <c r="B23" s="12">
        <v>3109010</v>
      </c>
      <c r="C23" s="13">
        <v>2272</v>
      </c>
      <c r="D23" s="14">
        <v>0</v>
      </c>
      <c r="E23" s="14">
        <v>0</v>
      </c>
      <c r="F23" s="15">
        <v>130000</v>
      </c>
      <c r="G23" s="15">
        <v>130000</v>
      </c>
      <c r="H23" s="16">
        <f t="shared" si="1"/>
        <v>130000</v>
      </c>
      <c r="I23" s="16">
        <v>900</v>
      </c>
      <c r="J23" s="15">
        <v>0</v>
      </c>
      <c r="K23" s="15">
        <v>0</v>
      </c>
      <c r="L23" s="15">
        <v>0</v>
      </c>
      <c r="M23" s="15">
        <v>0</v>
      </c>
      <c r="N23" s="15">
        <f>SUM(K23-L23)</f>
        <v>0</v>
      </c>
      <c r="O23" s="4"/>
    </row>
    <row r="24" spans="2:15" ht="23.1" customHeight="1" x14ac:dyDescent="0.25">
      <c r="B24" s="12">
        <v>3109010</v>
      </c>
      <c r="C24" s="13">
        <v>2273</v>
      </c>
      <c r="D24" s="14">
        <v>0</v>
      </c>
      <c r="E24" s="14">
        <v>0</v>
      </c>
      <c r="F24" s="15">
        <v>2404900</v>
      </c>
      <c r="G24" s="15">
        <v>2404900</v>
      </c>
      <c r="H24" s="16">
        <f t="shared" si="1"/>
        <v>2404900</v>
      </c>
      <c r="I24" s="16">
        <v>6000</v>
      </c>
      <c r="J24" s="15">
        <v>0</v>
      </c>
      <c r="K24" s="15">
        <v>0</v>
      </c>
      <c r="L24" s="15">
        <v>0</v>
      </c>
      <c r="M24" s="15">
        <v>0</v>
      </c>
      <c r="N24" s="15">
        <f>SUM(K24-L24)</f>
        <v>0</v>
      </c>
      <c r="O24" s="4"/>
    </row>
    <row r="25" spans="2:15" ht="23.1" customHeight="1" x14ac:dyDescent="0.25">
      <c r="B25" s="12">
        <v>3109010</v>
      </c>
      <c r="C25" s="18">
        <v>2274</v>
      </c>
      <c r="D25" s="14">
        <v>0</v>
      </c>
      <c r="E25" s="14">
        <v>0</v>
      </c>
      <c r="F25" s="15">
        <v>250000</v>
      </c>
      <c r="G25" s="15">
        <v>250000</v>
      </c>
      <c r="H25" s="16">
        <f t="shared" si="1"/>
        <v>249000</v>
      </c>
      <c r="I25" s="16">
        <v>1000</v>
      </c>
      <c r="J25" s="15">
        <v>0</v>
      </c>
      <c r="K25" s="15">
        <v>1000</v>
      </c>
      <c r="L25" s="15">
        <v>1000</v>
      </c>
      <c r="M25" s="15">
        <v>0</v>
      </c>
      <c r="N25" s="15">
        <f>SUM(K25-L25)</f>
        <v>0</v>
      </c>
      <c r="O25" s="4"/>
    </row>
    <row r="26" spans="2:15" ht="23.1" customHeight="1" x14ac:dyDescent="0.25">
      <c r="B26" s="12">
        <v>3109010</v>
      </c>
      <c r="C26" s="18">
        <v>2800</v>
      </c>
      <c r="D26" s="14">
        <v>0</v>
      </c>
      <c r="E26" s="14">
        <v>0</v>
      </c>
      <c r="F26" s="15">
        <v>200000</v>
      </c>
      <c r="G26" s="15">
        <v>200000</v>
      </c>
      <c r="H26" s="16">
        <f t="shared" si="1"/>
        <v>153200</v>
      </c>
      <c r="I26" s="16">
        <v>46800</v>
      </c>
      <c r="J26" s="15">
        <v>0</v>
      </c>
      <c r="K26" s="15">
        <v>46800</v>
      </c>
      <c r="L26" s="15">
        <v>46800</v>
      </c>
      <c r="M26" s="15">
        <v>0</v>
      </c>
      <c r="N26" s="15">
        <v>0</v>
      </c>
      <c r="O26" s="4"/>
    </row>
    <row r="27" spans="2:15" ht="23.1" customHeight="1" x14ac:dyDescent="0.25">
      <c r="B27" s="12">
        <v>3109010</v>
      </c>
      <c r="C27" s="18">
        <v>5000</v>
      </c>
      <c r="D27" s="14">
        <v>0</v>
      </c>
      <c r="E27" s="14">
        <v>0</v>
      </c>
      <c r="F27" s="17">
        <f>SUM(F18+F19+F20+F26)</f>
        <v>5880500</v>
      </c>
      <c r="G27" s="17">
        <f>SUM(G18+G19+G20+G26)</f>
        <v>5880500</v>
      </c>
      <c r="H27" s="16">
        <f t="shared" si="1"/>
        <v>5833517.0599999996</v>
      </c>
      <c r="I27" s="16">
        <f>SUM(I18+I19+I20+I26)</f>
        <v>47800</v>
      </c>
      <c r="J27" s="15">
        <v>0</v>
      </c>
      <c r="K27" s="17">
        <f>SUM(K18+K19+K20+K26)</f>
        <v>46982.94</v>
      </c>
      <c r="L27" s="15">
        <f>SUM(L18+L19+L20+L26)</f>
        <v>46982.94</v>
      </c>
      <c r="M27" s="15">
        <v>0</v>
      </c>
      <c r="N27" s="15">
        <v>0</v>
      </c>
      <c r="O27" s="4"/>
    </row>
    <row r="28" spans="2:15" ht="18.75" x14ac:dyDescent="0.25">
      <c r="B28" s="3"/>
      <c r="C28" s="3"/>
      <c r="D28" s="3"/>
      <c r="E28" s="3"/>
      <c r="F28" s="3"/>
      <c r="G28" s="19"/>
      <c r="H28" s="20"/>
      <c r="I28" s="3"/>
      <c r="J28" s="3"/>
      <c r="K28" s="3"/>
      <c r="L28" s="3"/>
      <c r="M28" s="3"/>
      <c r="N28" s="3"/>
      <c r="O28" s="3"/>
    </row>
    <row r="29" spans="2:15" ht="18.75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5" ht="18.75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15" ht="18.75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ht="18.75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4:4" x14ac:dyDescent="0.25">
      <c r="D33" s="1" t="s">
        <v>26</v>
      </c>
    </row>
    <row r="53" ht="13.5" customHeight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</sheetData>
  <mergeCells count="15">
    <mergeCell ref="C11:D11"/>
    <mergeCell ref="E11:N11"/>
    <mergeCell ref="C8:D8"/>
    <mergeCell ref="E8:N8"/>
    <mergeCell ref="C9:D9"/>
    <mergeCell ref="E9:N9"/>
    <mergeCell ref="C10:D10"/>
    <mergeCell ref="E10:N10"/>
    <mergeCell ref="C7:D7"/>
    <mergeCell ref="E7:N7"/>
    <mergeCell ref="B2:N2"/>
    <mergeCell ref="B3:N3"/>
    <mergeCell ref="B4:O4"/>
    <mergeCell ref="C6:D6"/>
    <mergeCell ref="E6:N6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R64"/>
  <sheetViews>
    <sheetView tabSelected="1" zoomScale="60" zoomScaleNormal="60" workbookViewId="0">
      <selection activeCell="E11" sqref="E11:N11"/>
    </sheetView>
  </sheetViews>
  <sheetFormatPr defaultRowHeight="15" x14ac:dyDescent="0.25"/>
  <cols>
    <col min="1" max="1" width="3.140625" style="1" customWidth="1"/>
    <col min="2" max="2" width="12" style="1" customWidth="1"/>
    <col min="3" max="3" width="8.5703125" style="1" customWidth="1"/>
    <col min="4" max="4" width="11.140625" style="1" customWidth="1"/>
    <col min="5" max="5" width="12.28515625" style="1" customWidth="1"/>
    <col min="6" max="6" width="18.42578125" style="1" customWidth="1"/>
    <col min="7" max="7" width="17.5703125" style="1" customWidth="1"/>
    <col min="8" max="8" width="18.5703125" style="1" customWidth="1"/>
    <col min="9" max="9" width="18.42578125" style="1" customWidth="1"/>
    <col min="10" max="10" width="11.140625" style="1" customWidth="1"/>
    <col min="11" max="11" width="18" style="1" customWidth="1"/>
    <col min="12" max="12" width="19" style="1" customWidth="1"/>
    <col min="13" max="13" width="11.28515625" style="1" customWidth="1"/>
    <col min="14" max="14" width="16.85546875" style="1" customWidth="1"/>
    <col min="15" max="15" width="9.140625" style="1"/>
    <col min="16" max="17" width="9.140625" style="1" customWidth="1"/>
    <col min="18" max="18" width="13.7109375" style="1" customWidth="1"/>
    <col min="19" max="27" width="9.140625" style="1" customWidth="1"/>
    <col min="28" max="16384" width="9.140625" style="1"/>
  </cols>
  <sheetData>
    <row r="2" spans="2:18" ht="26.25" customHeight="1" x14ac:dyDescent="0.25">
      <c r="B2" s="26" t="s">
        <v>16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"/>
    </row>
    <row r="3" spans="2:18" ht="24.75" customHeight="1" x14ac:dyDescent="0.25">
      <c r="B3" s="27" t="s">
        <v>17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3"/>
    </row>
    <row r="4" spans="2:18" ht="18.75" x14ac:dyDescent="0.25">
      <c r="B4" s="28" t="s">
        <v>28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2:18" ht="18.75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2:18" ht="18.75" x14ac:dyDescent="0.25">
      <c r="B6" s="21" t="s">
        <v>18</v>
      </c>
      <c r="C6" s="25">
        <v>39816845</v>
      </c>
      <c r="D6" s="25"/>
      <c r="E6" s="25" t="s">
        <v>8</v>
      </c>
      <c r="F6" s="25"/>
      <c r="G6" s="25"/>
      <c r="H6" s="25"/>
      <c r="I6" s="25"/>
      <c r="J6" s="25"/>
      <c r="K6" s="25"/>
      <c r="L6" s="25"/>
      <c r="M6" s="25"/>
      <c r="N6" s="25"/>
      <c r="O6" s="23"/>
    </row>
    <row r="7" spans="2:18" ht="18.75" x14ac:dyDescent="0.25">
      <c r="B7" s="21" t="s">
        <v>19</v>
      </c>
      <c r="C7" s="25">
        <v>9900000000</v>
      </c>
      <c r="D7" s="25"/>
      <c r="E7" s="25" t="s">
        <v>20</v>
      </c>
      <c r="F7" s="25"/>
      <c r="G7" s="25"/>
      <c r="H7" s="25"/>
      <c r="I7" s="25"/>
      <c r="J7" s="25"/>
      <c r="K7" s="25"/>
      <c r="L7" s="25"/>
      <c r="M7" s="25"/>
      <c r="N7" s="25"/>
      <c r="O7" s="23"/>
    </row>
    <row r="8" spans="2:18" ht="28.5" customHeight="1" x14ac:dyDescent="0.25">
      <c r="B8" s="21" t="s">
        <v>21</v>
      </c>
      <c r="C8" s="25">
        <v>310</v>
      </c>
      <c r="D8" s="25"/>
      <c r="E8" s="25" t="s">
        <v>9</v>
      </c>
      <c r="F8" s="25"/>
      <c r="G8" s="25"/>
      <c r="H8" s="25"/>
      <c r="I8" s="25"/>
      <c r="J8" s="25"/>
      <c r="K8" s="25"/>
      <c r="L8" s="25"/>
      <c r="M8" s="25"/>
      <c r="N8" s="25"/>
      <c r="O8" s="23"/>
    </row>
    <row r="9" spans="2:18" ht="31.5" customHeight="1" x14ac:dyDescent="0.25">
      <c r="B9" s="6" t="s">
        <v>22</v>
      </c>
      <c r="C9" s="25">
        <v>3</v>
      </c>
      <c r="D9" s="25"/>
      <c r="E9" s="30"/>
      <c r="F9" s="30"/>
      <c r="G9" s="30"/>
      <c r="H9" s="30"/>
      <c r="I9" s="30"/>
      <c r="J9" s="30"/>
      <c r="K9" s="30"/>
      <c r="L9" s="30"/>
      <c r="M9" s="30"/>
      <c r="N9" s="30"/>
      <c r="O9" s="23"/>
    </row>
    <row r="10" spans="2:18" ht="21.75" customHeight="1" x14ac:dyDescent="0.25">
      <c r="B10" s="21" t="s">
        <v>0</v>
      </c>
      <c r="C10" s="25">
        <v>3109010</v>
      </c>
      <c r="D10" s="25"/>
      <c r="E10" s="25" t="s">
        <v>10</v>
      </c>
      <c r="F10" s="25"/>
      <c r="G10" s="25"/>
      <c r="H10" s="25"/>
      <c r="I10" s="25"/>
      <c r="J10" s="25"/>
      <c r="K10" s="25"/>
      <c r="L10" s="25"/>
      <c r="M10" s="25"/>
      <c r="N10" s="25"/>
      <c r="O10" s="23"/>
    </row>
    <row r="11" spans="2:18" ht="21.75" customHeight="1" x14ac:dyDescent="0.25">
      <c r="B11" s="21" t="s">
        <v>23</v>
      </c>
      <c r="C11" s="29" t="s">
        <v>24</v>
      </c>
      <c r="D11" s="29"/>
      <c r="E11" s="25" t="s">
        <v>25</v>
      </c>
      <c r="F11" s="25"/>
      <c r="G11" s="25"/>
      <c r="H11" s="25"/>
      <c r="I11" s="25"/>
      <c r="J11" s="25"/>
      <c r="K11" s="25"/>
      <c r="L11" s="25"/>
      <c r="M11" s="25"/>
      <c r="N11" s="25"/>
      <c r="O11" s="23"/>
    </row>
    <row r="12" spans="2:18" ht="21.75" customHeight="1" x14ac:dyDescent="0.25">
      <c r="B12" s="7"/>
      <c r="C12" s="8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23"/>
    </row>
    <row r="13" spans="2:18" ht="64.5" customHeight="1" x14ac:dyDescent="0.25">
      <c r="B13" s="22" t="s">
        <v>0</v>
      </c>
      <c r="C13" s="22" t="s">
        <v>1</v>
      </c>
      <c r="D13" s="11" t="s">
        <v>2</v>
      </c>
      <c r="E13" s="11" t="s">
        <v>3</v>
      </c>
      <c r="F13" s="11" t="s">
        <v>14</v>
      </c>
      <c r="G13" s="11" t="s">
        <v>15</v>
      </c>
      <c r="H13" s="11" t="s">
        <v>13</v>
      </c>
      <c r="I13" s="11" t="s">
        <v>4</v>
      </c>
      <c r="J13" s="11" t="s">
        <v>5</v>
      </c>
      <c r="K13" s="11" t="s">
        <v>12</v>
      </c>
      <c r="L13" s="11" t="s">
        <v>6</v>
      </c>
      <c r="M13" s="11" t="s">
        <v>11</v>
      </c>
      <c r="N13" s="11" t="s">
        <v>7</v>
      </c>
      <c r="O13" s="23"/>
      <c r="R13" s="2"/>
    </row>
    <row r="14" spans="2:18" ht="23.1" customHeight="1" x14ac:dyDescent="0.25">
      <c r="B14" s="12">
        <v>3109010</v>
      </c>
      <c r="C14" s="13">
        <v>0</v>
      </c>
      <c r="D14" s="14">
        <v>0</v>
      </c>
      <c r="E14" s="14">
        <v>0</v>
      </c>
      <c r="F14" s="15">
        <f>SUM(F16++F17+F18+F19+F20+F26+F22+F23+F24+F25+F27)</f>
        <v>137631600</v>
      </c>
      <c r="G14" s="15">
        <f>SUM(G16++G17+G18+G19+G20+G26+G22+G23+G24+G25+G27)</f>
        <v>137631600</v>
      </c>
      <c r="H14" s="15">
        <f>SUM(H16++H17+H18+H19+H20+H26+H22+H23+H24+H25+H27)</f>
        <v>91176793.030000001</v>
      </c>
      <c r="I14" s="24">
        <f>SUM(I15+I17+I21+I28)</f>
        <v>48187700</v>
      </c>
      <c r="J14" s="15">
        <v>0</v>
      </c>
      <c r="K14" s="15">
        <f>K15+K17+K18+K19+K20+K26+K22+K23+K24+K25</f>
        <v>46454806.969999999</v>
      </c>
      <c r="L14" s="15">
        <f>L15+L17+L18+L19+L20+L26+L22+L23+L24+L25</f>
        <v>46451108.219999999</v>
      </c>
      <c r="M14" s="15">
        <v>0</v>
      </c>
      <c r="N14" s="15">
        <f>SUM(N16+N17+N18+N19+N20+N22+N23+N24+N25+N26)</f>
        <v>3698.75</v>
      </c>
      <c r="O14" s="23"/>
    </row>
    <row r="15" spans="2:18" ht="23.1" customHeight="1" x14ac:dyDescent="0.25">
      <c r="B15" s="12">
        <v>3109010</v>
      </c>
      <c r="C15" s="13">
        <v>2110</v>
      </c>
      <c r="D15" s="14">
        <v>0</v>
      </c>
      <c r="E15" s="14">
        <v>0</v>
      </c>
      <c r="F15" s="15">
        <v>97435400</v>
      </c>
      <c r="G15" s="15">
        <v>97435400</v>
      </c>
      <c r="H15" s="16">
        <f t="shared" ref="H15:H20" si="0">SUM(F15-K15)</f>
        <v>60049525.68</v>
      </c>
      <c r="I15" s="24">
        <v>38440000</v>
      </c>
      <c r="J15" s="15">
        <v>0</v>
      </c>
      <c r="K15" s="15">
        <v>37385874.32</v>
      </c>
      <c r="L15" s="15">
        <v>37382874.32</v>
      </c>
      <c r="M15" s="15">
        <v>0</v>
      </c>
      <c r="N15" s="15">
        <v>0</v>
      </c>
      <c r="O15" s="23"/>
    </row>
    <row r="16" spans="2:18" ht="23.1" customHeight="1" x14ac:dyDescent="0.25">
      <c r="B16" s="12">
        <v>3109010</v>
      </c>
      <c r="C16" s="13">
        <v>2111</v>
      </c>
      <c r="D16" s="14">
        <v>0</v>
      </c>
      <c r="E16" s="14">
        <v>0</v>
      </c>
      <c r="F16" s="15">
        <v>97435400</v>
      </c>
      <c r="G16" s="15">
        <v>97435400</v>
      </c>
      <c r="H16" s="16">
        <f t="shared" si="0"/>
        <v>60049525.68</v>
      </c>
      <c r="I16" s="24">
        <v>38440000</v>
      </c>
      <c r="J16" s="15">
        <v>0</v>
      </c>
      <c r="K16" s="15">
        <v>37385874.32</v>
      </c>
      <c r="L16" s="15">
        <v>37382874.32</v>
      </c>
      <c r="M16" s="15">
        <v>0</v>
      </c>
      <c r="N16" s="15">
        <f>SUM(K16-L16)</f>
        <v>3000</v>
      </c>
      <c r="O16" s="23"/>
    </row>
    <row r="17" spans="2:15" ht="23.1" customHeight="1" x14ac:dyDescent="0.25">
      <c r="B17" s="12">
        <v>3109010</v>
      </c>
      <c r="C17" s="13">
        <v>2120</v>
      </c>
      <c r="D17" s="14">
        <v>0</v>
      </c>
      <c r="E17" s="14">
        <v>0</v>
      </c>
      <c r="F17" s="15">
        <v>21435800</v>
      </c>
      <c r="G17" s="15">
        <v>21435800</v>
      </c>
      <c r="H17" s="16">
        <f t="shared" si="0"/>
        <v>13229621.23</v>
      </c>
      <c r="I17" s="24">
        <v>8457200</v>
      </c>
      <c r="J17" s="15">
        <v>0</v>
      </c>
      <c r="K17" s="15">
        <v>8206178.7699999996</v>
      </c>
      <c r="L17" s="15">
        <v>8206178.7699999996</v>
      </c>
      <c r="M17" s="15">
        <v>0</v>
      </c>
      <c r="N17" s="15">
        <f>SUM(K17-L17)</f>
        <v>0</v>
      </c>
      <c r="O17" s="23"/>
    </row>
    <row r="18" spans="2:15" ht="23.1" customHeight="1" x14ac:dyDescent="0.25">
      <c r="B18" s="12">
        <v>3109010</v>
      </c>
      <c r="C18" s="13">
        <v>2210</v>
      </c>
      <c r="D18" s="14">
        <v>0</v>
      </c>
      <c r="E18" s="14">
        <v>0</v>
      </c>
      <c r="F18" s="15">
        <v>1650000</v>
      </c>
      <c r="G18" s="15">
        <v>1650000</v>
      </c>
      <c r="H18" s="16">
        <f t="shared" si="0"/>
        <v>1521257.64</v>
      </c>
      <c r="I18" s="24">
        <v>131600</v>
      </c>
      <c r="J18" s="15">
        <v>0</v>
      </c>
      <c r="K18" s="15">
        <v>128742.36</v>
      </c>
      <c r="L18" s="15">
        <v>128043.61</v>
      </c>
      <c r="M18" s="15">
        <v>0</v>
      </c>
      <c r="N18" s="15">
        <f>SUM(K18-L18)</f>
        <v>698.75</v>
      </c>
      <c r="O18" s="23"/>
    </row>
    <row r="19" spans="2:15" ht="23.1" customHeight="1" x14ac:dyDescent="0.25">
      <c r="B19" s="12">
        <v>3109010</v>
      </c>
      <c r="C19" s="13">
        <v>2240</v>
      </c>
      <c r="D19" s="14">
        <v>0</v>
      </c>
      <c r="E19" s="14">
        <v>0</v>
      </c>
      <c r="F19" s="15">
        <v>3030500</v>
      </c>
      <c r="G19" s="15">
        <v>3030500</v>
      </c>
      <c r="H19" s="16">
        <f t="shared" si="0"/>
        <v>2694864.34</v>
      </c>
      <c r="I19" s="24">
        <v>340000</v>
      </c>
      <c r="J19" s="15">
        <v>0</v>
      </c>
      <c r="K19" s="15">
        <v>335635.66</v>
      </c>
      <c r="L19" s="15">
        <v>335635.66</v>
      </c>
      <c r="M19" s="15">
        <v>0</v>
      </c>
      <c r="N19" s="15">
        <f>SUM(K19-L19)</f>
        <v>0</v>
      </c>
      <c r="O19" s="23"/>
    </row>
    <row r="20" spans="2:15" ht="23.1" customHeight="1" x14ac:dyDescent="0.25">
      <c r="B20" s="12">
        <v>3109010</v>
      </c>
      <c r="C20" s="13">
        <v>2250</v>
      </c>
      <c r="D20" s="14">
        <v>0</v>
      </c>
      <c r="E20" s="14">
        <v>0</v>
      </c>
      <c r="F20" s="15">
        <v>216000</v>
      </c>
      <c r="G20" s="15">
        <v>216000</v>
      </c>
      <c r="H20" s="16">
        <f t="shared" si="0"/>
        <v>142739.79999999999</v>
      </c>
      <c r="I20" s="24">
        <v>214600</v>
      </c>
      <c r="J20" s="15">
        <v>0</v>
      </c>
      <c r="K20" s="17">
        <v>73260.2</v>
      </c>
      <c r="L20" s="15">
        <v>73260.2</v>
      </c>
      <c r="M20" s="15">
        <v>0</v>
      </c>
      <c r="N20" s="15">
        <v>0</v>
      </c>
      <c r="O20" s="23"/>
    </row>
    <row r="21" spans="2:15" ht="23.1" customHeight="1" x14ac:dyDescent="0.25">
      <c r="B21" s="12">
        <v>3109010</v>
      </c>
      <c r="C21" s="13">
        <v>2270</v>
      </c>
      <c r="D21" s="14">
        <v>0</v>
      </c>
      <c r="E21" s="14">
        <v>0</v>
      </c>
      <c r="F21" s="17">
        <f>SUM(F22:F25)</f>
        <v>4200250</v>
      </c>
      <c r="G21" s="17">
        <f>SUM(G22:G25)</f>
        <v>4200250</v>
      </c>
      <c r="H21" s="16">
        <f>SUM(H22:H25)</f>
        <v>3967702.6399999997</v>
      </c>
      <c r="I21" s="24">
        <f>SUM(I22:I25)</f>
        <v>244500</v>
      </c>
      <c r="J21" s="15">
        <v>0</v>
      </c>
      <c r="K21" s="15">
        <f>SUM(K22:K25)</f>
        <v>232547.36</v>
      </c>
      <c r="L21" s="15">
        <f>SUM(L22:L25)</f>
        <v>232547.36</v>
      </c>
      <c r="M21" s="15">
        <v>0</v>
      </c>
      <c r="N21" s="15">
        <f>SUM(K21-L21)</f>
        <v>0</v>
      </c>
      <c r="O21" s="23"/>
    </row>
    <row r="22" spans="2:15" ht="23.1" customHeight="1" x14ac:dyDescent="0.25">
      <c r="B22" s="12">
        <v>3109010</v>
      </c>
      <c r="C22" s="13">
        <v>2271</v>
      </c>
      <c r="D22" s="14">
        <v>0</v>
      </c>
      <c r="E22" s="14">
        <v>0</v>
      </c>
      <c r="F22" s="15">
        <v>1671630</v>
      </c>
      <c r="G22" s="15">
        <v>1671630</v>
      </c>
      <c r="H22" s="16">
        <f t="shared" ref="H22:H28" si="1">SUM(F22-K22)</f>
        <v>1597330</v>
      </c>
      <c r="I22" s="24">
        <v>74300</v>
      </c>
      <c r="J22" s="15">
        <v>0</v>
      </c>
      <c r="K22" s="15">
        <v>74300</v>
      </c>
      <c r="L22" s="15">
        <v>74300</v>
      </c>
      <c r="M22" s="15">
        <v>0</v>
      </c>
      <c r="N22" s="15">
        <f>SUM(K22-L22)</f>
        <v>0</v>
      </c>
      <c r="O22" s="23"/>
    </row>
    <row r="23" spans="2:15" ht="23.1" customHeight="1" x14ac:dyDescent="0.25">
      <c r="B23" s="12">
        <v>3109010</v>
      </c>
      <c r="C23" s="13">
        <v>2272</v>
      </c>
      <c r="D23" s="14">
        <v>0</v>
      </c>
      <c r="E23" s="14">
        <v>0</v>
      </c>
      <c r="F23" s="15">
        <v>130000</v>
      </c>
      <c r="G23" s="15">
        <v>130000</v>
      </c>
      <c r="H23" s="16">
        <f t="shared" si="1"/>
        <v>113752.64</v>
      </c>
      <c r="I23" s="24">
        <v>28200</v>
      </c>
      <c r="J23" s="15">
        <v>0</v>
      </c>
      <c r="K23" s="15">
        <v>16247.36</v>
      </c>
      <c r="L23" s="15">
        <v>16247.36</v>
      </c>
      <c r="M23" s="15">
        <v>0</v>
      </c>
      <c r="N23" s="15">
        <f>SUM(K23-L23)</f>
        <v>0</v>
      </c>
      <c r="O23" s="23"/>
    </row>
    <row r="24" spans="2:15" ht="23.1" customHeight="1" x14ac:dyDescent="0.25">
      <c r="B24" s="12">
        <v>3109010</v>
      </c>
      <c r="C24" s="13">
        <v>2273</v>
      </c>
      <c r="D24" s="14">
        <v>0</v>
      </c>
      <c r="E24" s="14">
        <v>0</v>
      </c>
      <c r="F24" s="15">
        <v>2148620</v>
      </c>
      <c r="G24" s="15">
        <v>2148620</v>
      </c>
      <c r="H24" s="16">
        <f t="shared" si="1"/>
        <v>2032620</v>
      </c>
      <c r="I24" s="24">
        <v>116000</v>
      </c>
      <c r="J24" s="15">
        <v>0</v>
      </c>
      <c r="K24" s="15">
        <v>116000</v>
      </c>
      <c r="L24" s="15">
        <v>116000</v>
      </c>
      <c r="M24" s="15">
        <v>0</v>
      </c>
      <c r="N24" s="15">
        <f>SUM(K24-L24)</f>
        <v>0</v>
      </c>
      <c r="O24" s="23"/>
    </row>
    <row r="25" spans="2:15" ht="23.1" customHeight="1" x14ac:dyDescent="0.25">
      <c r="B25" s="12">
        <v>3109010</v>
      </c>
      <c r="C25" s="18">
        <v>2274</v>
      </c>
      <c r="D25" s="14">
        <v>0</v>
      </c>
      <c r="E25" s="14">
        <v>0</v>
      </c>
      <c r="F25" s="15">
        <v>250000</v>
      </c>
      <c r="G25" s="15">
        <v>250000</v>
      </c>
      <c r="H25" s="16">
        <f t="shared" si="1"/>
        <v>224000</v>
      </c>
      <c r="I25" s="24">
        <v>26000</v>
      </c>
      <c r="J25" s="15">
        <v>0</v>
      </c>
      <c r="K25" s="15">
        <v>26000</v>
      </c>
      <c r="L25" s="15">
        <v>26000</v>
      </c>
      <c r="M25" s="15">
        <v>0</v>
      </c>
      <c r="N25" s="15">
        <f>SUM(K25-L25)</f>
        <v>0</v>
      </c>
      <c r="O25" s="23"/>
    </row>
    <row r="26" spans="2:15" ht="23.1" customHeight="1" x14ac:dyDescent="0.25">
      <c r="B26" s="12">
        <v>3109010</v>
      </c>
      <c r="C26" s="18">
        <v>2800</v>
      </c>
      <c r="D26" s="14">
        <v>0</v>
      </c>
      <c r="E26" s="14">
        <v>0</v>
      </c>
      <c r="F26" s="15">
        <v>584650</v>
      </c>
      <c r="G26" s="15">
        <v>584650</v>
      </c>
      <c r="H26" s="16">
        <f t="shared" si="1"/>
        <v>492081.7</v>
      </c>
      <c r="I26" s="24">
        <v>359800</v>
      </c>
      <c r="J26" s="15">
        <v>0</v>
      </c>
      <c r="K26" s="15">
        <v>92568.3</v>
      </c>
      <c r="L26" s="15">
        <v>92568.3</v>
      </c>
      <c r="M26" s="15">
        <v>0</v>
      </c>
      <c r="N26" s="15">
        <v>0</v>
      </c>
      <c r="O26" s="23"/>
    </row>
    <row r="27" spans="2:15" ht="23.1" customHeight="1" x14ac:dyDescent="0.25">
      <c r="B27" s="12">
        <v>3109010</v>
      </c>
      <c r="C27" s="18">
        <v>3110</v>
      </c>
      <c r="D27" s="14">
        <v>0</v>
      </c>
      <c r="E27" s="14">
        <v>0</v>
      </c>
      <c r="F27" s="15">
        <v>9079000</v>
      </c>
      <c r="G27" s="15">
        <v>9079000</v>
      </c>
      <c r="H27" s="16">
        <f t="shared" si="1"/>
        <v>9079000</v>
      </c>
      <c r="I27" s="24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23"/>
    </row>
    <row r="28" spans="2:15" ht="23.1" customHeight="1" x14ac:dyDescent="0.25">
      <c r="B28" s="12">
        <v>3109010</v>
      </c>
      <c r="C28" s="18">
        <v>5000</v>
      </c>
      <c r="D28" s="14">
        <v>0</v>
      </c>
      <c r="E28" s="14">
        <v>0</v>
      </c>
      <c r="F28" s="17">
        <f>SUM(F18+F19+F20+F26+F27)</f>
        <v>14560150</v>
      </c>
      <c r="G28" s="17">
        <f>SUM(G18+G19+G20+G26+G27)</f>
        <v>14560150</v>
      </c>
      <c r="H28" s="16">
        <f t="shared" si="1"/>
        <v>13929943.48</v>
      </c>
      <c r="I28" s="24">
        <f>SUM(I18+I19+I20+I26)</f>
        <v>1046000</v>
      </c>
      <c r="J28" s="15">
        <v>0</v>
      </c>
      <c r="K28" s="17">
        <f>SUM(K18+K19+K20+K26)</f>
        <v>630206.52</v>
      </c>
      <c r="L28" s="15">
        <f>SUM(L18+L19+L20+L26)</f>
        <v>629507.77</v>
      </c>
      <c r="M28" s="15">
        <v>0</v>
      </c>
      <c r="N28" s="15">
        <v>0</v>
      </c>
      <c r="O28" s="23"/>
    </row>
    <row r="29" spans="2:15" ht="18.75" x14ac:dyDescent="0.25">
      <c r="B29" s="3"/>
      <c r="C29" s="3"/>
      <c r="D29" s="3"/>
      <c r="E29" s="3"/>
      <c r="F29" s="3"/>
      <c r="G29" s="19"/>
      <c r="H29" s="20"/>
      <c r="I29" s="3"/>
      <c r="J29" s="3"/>
      <c r="K29" s="3"/>
      <c r="L29" s="3"/>
      <c r="M29" s="3"/>
      <c r="N29" s="3"/>
      <c r="O29" s="3"/>
    </row>
    <row r="30" spans="2:15" ht="18.75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15" ht="18.75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2:15" ht="18.75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ht="18.75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2:15" x14ac:dyDescent="0.25">
      <c r="D34" s="1" t="s">
        <v>26</v>
      </c>
    </row>
    <row r="54" ht="13.5" customHeight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</sheetData>
  <mergeCells count="15">
    <mergeCell ref="C11:D11"/>
    <mergeCell ref="E11:N11"/>
    <mergeCell ref="C8:D8"/>
    <mergeCell ref="E8:N8"/>
    <mergeCell ref="C9:D9"/>
    <mergeCell ref="E9:N9"/>
    <mergeCell ref="C10:D10"/>
    <mergeCell ref="E10:N10"/>
    <mergeCell ref="C7:D7"/>
    <mergeCell ref="E7:N7"/>
    <mergeCell ref="B2:N2"/>
    <mergeCell ref="B3:N3"/>
    <mergeCell ref="B4:O4"/>
    <mergeCell ref="C6:D6"/>
    <mergeCell ref="E6:N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01.03</vt:lpstr>
      <vt:lpstr>01.06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2020-06-12T12:19:04Z</dcterms:modified>
</cp:coreProperties>
</file>