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6585" activeTab="6"/>
  </bookViews>
  <sheets>
    <sheet name="0712010" sheetId="1" r:id="rId1"/>
    <sheet name="0712080" sheetId="2" r:id="rId2"/>
    <sheet name="0712100" sheetId="3" r:id="rId3"/>
    <sheet name="0712110" sheetId="4" r:id="rId4"/>
    <sheet name="0712144" sheetId="5" r:id="rId5"/>
    <sheet name="0712151" sheetId="6" r:id="rId6"/>
    <sheet name="0712152" sheetId="7" r:id="rId7"/>
    <sheet name="0712152 (2)" sheetId="8" r:id="rId8"/>
    <sheet name="Лист8" sheetId="9" r:id="rId9"/>
  </sheets>
  <definedNames>
    <definedName name="_GoBack" localSheetId="0">'0712010'!#REF!</definedName>
    <definedName name="_GoBack" localSheetId="1">'0712080'!#REF!</definedName>
    <definedName name="_GoBack" localSheetId="2">'0712100'!#REF!</definedName>
    <definedName name="_GoBack" localSheetId="3">'0712110'!#REF!</definedName>
    <definedName name="_GoBack" localSheetId="4">'0712144'!#REF!</definedName>
    <definedName name="_GoBack" localSheetId="5">'0712151'!#REF!</definedName>
    <definedName name="_GoBack" localSheetId="6">'0712152'!#REF!</definedName>
    <definedName name="_GoBack" localSheetId="7">'0712152 (2)'!#REF!</definedName>
    <definedName name="_xlnm.Print_Area" localSheetId="0">'0712010'!$A$1:$M$90</definedName>
    <definedName name="_xlnm.Print_Area" localSheetId="1">'0712080'!$A$1:$M$96</definedName>
    <definedName name="_xlnm.Print_Area" localSheetId="2">'0712100'!$A$1:$M$95</definedName>
    <definedName name="_xlnm.Print_Area" localSheetId="3">'0712110'!$A$1:$M$97</definedName>
    <definedName name="_xlnm.Print_Area" localSheetId="4">'0712144'!$A$1:$M$82</definedName>
    <definedName name="_xlnm.Print_Area" localSheetId="5">'0712151'!$A$1:$M$94</definedName>
    <definedName name="_xlnm.Print_Area" localSheetId="6">'0712152'!$A$1:$M$82</definedName>
    <definedName name="_xlnm.Print_Area" localSheetId="7">'0712152 (2)'!$A$1:$M$80</definedName>
  </definedNames>
  <calcPr calcId="162913"/>
</workbook>
</file>

<file path=xl/calcChain.xml><?xml version="1.0" encoding="utf-8"?>
<calcChain xmlns="http://schemas.openxmlformats.org/spreadsheetml/2006/main">
  <c r="L67" i="8" l="1"/>
  <c r="L65" i="8"/>
  <c r="H56" i="8"/>
  <c r="F56" i="8"/>
  <c r="J52" i="8"/>
  <c r="J56" i="8" s="1"/>
  <c r="H52" i="8"/>
  <c r="H47" i="8"/>
  <c r="F47" i="8"/>
  <c r="H63" i="8" s="1"/>
  <c r="L63" i="8" s="1"/>
  <c r="J46" i="8"/>
  <c r="J45" i="8"/>
  <c r="E25" i="8"/>
  <c r="E24" i="8"/>
  <c r="E23" i="8" s="1"/>
  <c r="J47" i="8" l="1"/>
  <c r="L69" i="7" l="1"/>
  <c r="L68" i="7"/>
  <c r="L66" i="7"/>
  <c r="L64" i="7"/>
  <c r="F56" i="7"/>
  <c r="H52" i="7"/>
  <c r="H56" i="7" s="1"/>
  <c r="H47" i="7"/>
  <c r="E25" i="7" s="1"/>
  <c r="J46" i="7"/>
  <c r="F46" i="7"/>
  <c r="H45" i="7"/>
  <c r="F45" i="7"/>
  <c r="F47" i="7" s="1"/>
  <c r="H62" i="7" l="1"/>
  <c r="J47" i="7"/>
  <c r="E24" i="7"/>
  <c r="E23" i="7" s="1"/>
  <c r="J45" i="7"/>
  <c r="J62" i="7"/>
  <c r="J52" i="7"/>
  <c r="J56" i="7" s="1"/>
  <c r="L62" i="7" l="1"/>
  <c r="L81" i="6" l="1"/>
  <c r="L80" i="6"/>
  <c r="H78" i="6"/>
  <c r="L78" i="6" s="1"/>
  <c r="L76" i="6"/>
  <c r="L74" i="6"/>
  <c r="L71" i="6"/>
  <c r="L69" i="6"/>
  <c r="H68" i="6"/>
  <c r="L68" i="6" s="1"/>
  <c r="L66" i="6"/>
  <c r="L64" i="6"/>
  <c r="H57" i="6"/>
  <c r="H53" i="6"/>
  <c r="F53" i="6"/>
  <c r="F57" i="6" s="1"/>
  <c r="J47" i="6"/>
  <c r="F47" i="6"/>
  <c r="J46" i="6"/>
  <c r="H45" i="6"/>
  <c r="H48" i="6" s="1"/>
  <c r="E25" i="6" s="1"/>
  <c r="F45" i="6"/>
  <c r="F48" i="6" s="1"/>
  <c r="E24" i="6" s="1"/>
  <c r="E23" i="6" s="1"/>
  <c r="J53" i="6" l="1"/>
  <c r="J57" i="6" s="1"/>
  <c r="J45" i="6"/>
  <c r="J48" i="6" s="1"/>
  <c r="L69" i="5" l="1"/>
  <c r="L68" i="5"/>
  <c r="H64" i="5"/>
  <c r="L64" i="5" s="1"/>
  <c r="H62" i="5"/>
  <c r="L62" i="5" s="1"/>
  <c r="L61" i="5"/>
  <c r="J55" i="5"/>
  <c r="H55" i="5"/>
  <c r="F55" i="5"/>
  <c r="H46" i="5"/>
  <c r="J44" i="5"/>
  <c r="J46" i="5" s="1"/>
  <c r="F44" i="5"/>
  <c r="F46" i="5" s="1"/>
  <c r="E24" i="5" s="1"/>
  <c r="E23" i="5" s="1"/>
  <c r="E25" i="5"/>
  <c r="H66" i="5" l="1"/>
  <c r="L66" i="5" s="1"/>
  <c r="L82" i="4" l="1"/>
  <c r="L81" i="4"/>
  <c r="L80" i="4"/>
  <c r="L79" i="4"/>
  <c r="L78" i="4"/>
  <c r="L77" i="4"/>
  <c r="L76" i="4"/>
  <c r="L74" i="4"/>
  <c r="L73" i="4"/>
  <c r="L71" i="4"/>
  <c r="L70" i="4"/>
  <c r="L69" i="4"/>
  <c r="L67" i="4"/>
  <c r="L66" i="4"/>
  <c r="L65" i="4"/>
  <c r="L64" i="4"/>
  <c r="H58" i="4"/>
  <c r="J57" i="4"/>
  <c r="J56" i="4"/>
  <c r="J55" i="4"/>
  <c r="J54" i="4"/>
  <c r="H53" i="4"/>
  <c r="F53" i="4"/>
  <c r="F58" i="4" s="1"/>
  <c r="H48" i="4"/>
  <c r="E25" i="4" s="1"/>
  <c r="J47" i="4"/>
  <c r="J46" i="4"/>
  <c r="H45" i="4"/>
  <c r="F45" i="4"/>
  <c r="F48" i="4" s="1"/>
  <c r="E24" i="4" s="1"/>
  <c r="E23" i="4" s="1"/>
  <c r="J45" i="4" l="1"/>
  <c r="J48" i="4" s="1"/>
  <c r="J53" i="4"/>
  <c r="J58" i="4" s="1"/>
  <c r="L80" i="3" l="1"/>
  <c r="L79" i="3"/>
  <c r="L78" i="3"/>
  <c r="L77" i="3"/>
  <c r="L76" i="3"/>
  <c r="L75" i="3"/>
  <c r="L73" i="3"/>
  <c r="L71" i="3"/>
  <c r="L69" i="3"/>
  <c r="L68" i="3"/>
  <c r="L67" i="3"/>
  <c r="L66" i="3"/>
  <c r="L64" i="3"/>
  <c r="L63" i="3"/>
  <c r="L62" i="3"/>
  <c r="H56" i="3"/>
  <c r="F56" i="3"/>
  <c r="J53" i="3"/>
  <c r="J52" i="3"/>
  <c r="J56" i="3" s="1"/>
  <c r="F52" i="3"/>
  <c r="J45" i="3"/>
  <c r="H44" i="3"/>
  <c r="H47" i="3" s="1"/>
  <c r="E25" i="3" s="1"/>
  <c r="F44" i="3"/>
  <c r="F47" i="3" s="1"/>
  <c r="E24" i="3" s="1"/>
  <c r="E23" i="3" l="1"/>
  <c r="J44" i="3"/>
  <c r="J47" i="3" s="1"/>
  <c r="L81" i="2" l="1"/>
  <c r="L80" i="2"/>
  <c r="L79" i="2"/>
  <c r="L78" i="2"/>
  <c r="L77" i="2"/>
  <c r="L75" i="2"/>
  <c r="L74" i="2"/>
  <c r="L73" i="2"/>
  <c r="L72" i="2"/>
  <c r="L70" i="2"/>
  <c r="L69" i="2"/>
  <c r="L68" i="2"/>
  <c r="L66" i="2"/>
  <c r="L65" i="2"/>
  <c r="L64" i="2"/>
  <c r="L63" i="2"/>
  <c r="H57" i="2"/>
  <c r="F57" i="2"/>
  <c r="W55" i="2"/>
  <c r="J55" i="2"/>
  <c r="W54" i="2"/>
  <c r="J54" i="2"/>
  <c r="W53" i="2"/>
  <c r="J53" i="2"/>
  <c r="J57" i="2" s="1"/>
  <c r="J47" i="2"/>
  <c r="J46" i="2"/>
  <c r="N45" i="2"/>
  <c r="H45" i="2"/>
  <c r="H48" i="2" s="1"/>
  <c r="E25" i="2" s="1"/>
  <c r="F45" i="2"/>
  <c r="F48" i="2" s="1"/>
  <c r="E24" i="2" s="1"/>
  <c r="F55" i="1"/>
  <c r="H55" i="1"/>
  <c r="H47" i="1"/>
  <c r="F47" i="1"/>
  <c r="E23" i="2" l="1"/>
  <c r="J45" i="2"/>
  <c r="J48" i="2" s="1"/>
  <c r="F48" i="1"/>
  <c r="F50" i="1" l="1"/>
  <c r="H50" i="1"/>
  <c r="J49" i="1"/>
  <c r="J48" i="1" l="1"/>
  <c r="J47" i="1" l="1"/>
  <c r="J50" i="1" s="1"/>
  <c r="J58" i="1" l="1"/>
  <c r="H59" i="1"/>
  <c r="F59" i="1"/>
  <c r="J56" i="1" l="1"/>
  <c r="J55" i="1"/>
  <c r="J57" i="1" l="1"/>
  <c r="J59" i="1" s="1"/>
  <c r="L74" i="1" l="1"/>
  <c r="L73" i="1"/>
  <c r="L71" i="1"/>
  <c r="L70" i="1"/>
  <c r="L66" i="1"/>
  <c r="L67" i="1"/>
  <c r="L68" i="1"/>
  <c r="L65" i="1"/>
  <c r="L76" i="1" l="1"/>
  <c r="E26" i="1" l="1"/>
  <c r="E25" i="1" l="1"/>
  <c r="E24" i="1" s="1"/>
  <c r="L77" i="1"/>
</calcChain>
</file>

<file path=xl/sharedStrings.xml><?xml version="1.0" encoding="utf-8"?>
<sst xmlns="http://schemas.openxmlformats.org/spreadsheetml/2006/main" count="1118" uniqueCount="245">
  <si>
    <t>(ініціали та прізвище)</t>
  </si>
  <si>
    <t>(підпис)</t>
  </si>
  <si>
    <t>Л. Ф. Шевченко</t>
  </si>
  <si>
    <t>Директор департаменту фінансів міської ради</t>
  </si>
  <si>
    <t>ПОГОДЖЕНО:</t>
  </si>
  <si>
    <t>  </t>
  </si>
  <si>
    <t>Усього</t>
  </si>
  <si>
    <t>Внутрішній облік</t>
  </si>
  <si>
    <t>%</t>
  </si>
  <si>
    <t>якості</t>
  </si>
  <si>
    <t>ефективності</t>
  </si>
  <si>
    <t>продукту</t>
  </si>
  <si>
    <t>затрат</t>
  </si>
  <si>
    <t>Джерело
інформації</t>
  </si>
  <si>
    <t>Одиниця
виміру</t>
  </si>
  <si>
    <t>№ з/п</t>
  </si>
  <si>
    <t>Спеціальний фонд</t>
  </si>
  <si>
    <t>Загальний фонд</t>
  </si>
  <si>
    <t>Завдання</t>
  </si>
  <si>
    <r>
      <rPr>
        <b/>
        <sz val="12"/>
        <color indexed="8"/>
        <rFont val="Times New Roman"/>
        <family val="1"/>
        <charset val="204"/>
      </rPr>
      <t>5.</t>
    </r>
    <r>
      <rPr>
        <sz val="12"/>
        <color indexed="8"/>
        <rFont val="Times New Roman"/>
        <family val="1"/>
        <charset val="204"/>
      </rPr>
      <t xml:space="preserve"> Підстави для виконання бюджетної програми </t>
    </r>
  </si>
  <si>
    <t xml:space="preserve">та спеціального фонду - </t>
  </si>
  <si>
    <t xml:space="preserve">загального фонду - </t>
  </si>
  <si>
    <r>
      <rPr>
        <b/>
        <sz val="12"/>
        <color indexed="8"/>
        <rFont val="Times New Roman"/>
        <family val="1"/>
        <charset val="204"/>
      </rPr>
      <t>4.</t>
    </r>
    <r>
      <rPr>
        <sz val="12"/>
        <color indexed="8"/>
        <rFont val="Times New Roman"/>
        <family val="1"/>
        <charset val="204"/>
      </rPr>
      <t xml:space="preserve"> Обсяг бюджетних призначень / бюджетних асигнувань - </t>
    </r>
  </si>
  <si>
    <t>3.</t>
  </si>
  <si>
    <t>Управління охорони здоров'я Кам'янської міської ради</t>
  </si>
  <si>
    <t>2.</t>
  </si>
  <si>
    <t>(найменування головного розпорядника)</t>
  </si>
  <si>
    <t>1.</t>
  </si>
  <si>
    <t>ПАСПОРТ</t>
  </si>
  <si>
    <t>№</t>
  </si>
  <si>
    <t>Наказ/розпорядчий документ</t>
  </si>
  <si>
    <t>ЗАТВЕРДЖЕНО</t>
  </si>
  <si>
    <t>Наказ Міністерства фінансів України</t>
  </si>
  <si>
    <t>(у редакції наказу Міністерства фінансів України</t>
  </si>
  <si>
    <t xml:space="preserve">гривень, у тому числі </t>
  </si>
  <si>
    <t>гривень</t>
  </si>
  <si>
    <t>гривень.</t>
  </si>
  <si>
    <t>Напрями використання бюджетних коштів</t>
  </si>
  <si>
    <t>Показник</t>
  </si>
  <si>
    <t>повне відшкодування матеріальних збитків  відповідальними особами увипадку його допущення</t>
  </si>
  <si>
    <t>Погашення кредиторської заборгованості, яка виникла на 01.01.1019 року</t>
  </si>
  <si>
    <t>від  29 грудня 2018 року № 1209)</t>
  </si>
  <si>
    <t>26 серпня 2014 року № 836</t>
  </si>
  <si>
    <t>0700000</t>
  </si>
  <si>
    <r>
      <rPr>
        <b/>
        <sz val="12"/>
        <color indexed="8"/>
        <rFont val="Times New Roman"/>
        <family val="1"/>
        <charset val="204"/>
      </rPr>
      <t>6.</t>
    </r>
    <r>
      <rPr>
        <sz val="12"/>
        <color indexed="8"/>
        <rFont val="Times New Roman"/>
        <family val="1"/>
        <charset val="204"/>
      </rPr>
      <t xml:space="preserve"> Цілі державної політики, на досягнення яких спрямована реалізація бюджетної програми</t>
    </r>
  </si>
  <si>
    <t>Ціль державної політики</t>
  </si>
  <si>
    <r>
      <rPr>
        <b/>
        <sz val="12"/>
        <color indexed="8"/>
        <rFont val="Times New Roman"/>
        <family val="1"/>
        <charset val="204"/>
      </rPr>
      <t xml:space="preserve">7. </t>
    </r>
    <r>
      <rPr>
        <sz val="12"/>
        <color indexed="8"/>
        <rFont val="Times New Roman"/>
        <family val="1"/>
        <charset val="204"/>
      </rPr>
      <t xml:space="preserve">Мета бюджетної програми </t>
    </r>
  </si>
  <si>
    <r>
      <rPr>
        <b/>
        <sz val="12"/>
        <color indexed="8"/>
        <rFont val="Times New Roman"/>
        <family val="1"/>
        <charset val="204"/>
      </rPr>
      <t>8.</t>
    </r>
    <r>
      <rPr>
        <sz val="12"/>
        <color indexed="8"/>
        <rFont val="Times New Roman"/>
        <family val="1"/>
        <charset val="204"/>
      </rPr>
      <t xml:space="preserve"> Завдання бюджетної програми</t>
    </r>
  </si>
  <si>
    <t>Найменування місцевої/регіональної програми</t>
  </si>
  <si>
    <r>
      <rPr>
        <b/>
        <sz val="12"/>
        <color indexed="8"/>
        <rFont val="Times New Roman"/>
        <family val="1"/>
        <charset val="204"/>
      </rPr>
      <t>10.</t>
    </r>
    <r>
      <rPr>
        <sz val="12"/>
        <color indexed="8"/>
        <rFont val="Times New Roman"/>
        <family val="1"/>
        <charset val="204"/>
      </rPr>
      <t xml:space="preserve"> Перелік місцевих / регіональних програм, що виконуються у складі бюджетної програми:</t>
    </r>
  </si>
  <si>
    <r>
      <rPr>
        <b/>
        <sz val="12"/>
        <color indexed="8"/>
        <rFont val="Times New Roman"/>
        <family val="1"/>
        <charset val="204"/>
      </rPr>
      <t>11.</t>
    </r>
    <r>
      <rPr>
        <sz val="12"/>
        <color indexed="8"/>
        <rFont val="Times New Roman"/>
        <family val="1"/>
        <charset val="204"/>
      </rPr>
      <t xml:space="preserve"> Результативні показники бюджетної програми </t>
    </r>
  </si>
  <si>
    <r>
      <rPr>
        <b/>
        <sz val="12"/>
        <color indexed="8"/>
        <rFont val="Times New Roman"/>
        <family val="1"/>
        <charset val="204"/>
      </rPr>
      <t>9.</t>
    </r>
    <r>
      <rPr>
        <sz val="12"/>
        <color indexed="8"/>
        <rFont val="Times New Roman"/>
        <family val="1"/>
        <charset val="204"/>
      </rPr>
      <t xml:space="preserve"> Напрями використання бюджетних коштів</t>
    </r>
  </si>
  <si>
    <t>дата погодження</t>
  </si>
  <si>
    <t>МП</t>
  </si>
  <si>
    <t>Департамент фінансів Кам'янської міської ради</t>
  </si>
  <si>
    <t>Мережа ЛПЗ міста</t>
  </si>
  <si>
    <t>Підвищення надання якості медичних послуг</t>
  </si>
  <si>
    <t>0712010</t>
  </si>
  <si>
    <t>Підвищення рівня надання медичної допомоги та збереження здоров'я населення</t>
  </si>
  <si>
    <t xml:space="preserve">Забезпечення надання населенню стаціонарної  медичної допомоги та амбулаторної медичної допомоги </t>
  </si>
  <si>
    <t>од.</t>
  </si>
  <si>
    <t>кількість штатних одиниць</t>
  </si>
  <si>
    <t>ф.20 таблиця 1100</t>
  </si>
  <si>
    <t>в т.ч лікарів</t>
  </si>
  <si>
    <t>Кількість ліжок у звичайних  стаціонарах</t>
  </si>
  <si>
    <t>ф 016</t>
  </si>
  <si>
    <t xml:space="preserve">Кількість ліжко-днів у звичайних стаціонарах  </t>
  </si>
  <si>
    <t>тис.од.</t>
  </si>
  <si>
    <t>Кількість пролікованих хворих у стаціонарах</t>
  </si>
  <si>
    <t>осіб</t>
  </si>
  <si>
    <t>Завантаженість ліжкового фонду у звичайних  стаціонарах</t>
  </si>
  <si>
    <t>днів</t>
  </si>
  <si>
    <t>Середня тривалість лікування в стаціонарі одного хворого</t>
  </si>
  <si>
    <t>Зниження показника летальності</t>
  </si>
  <si>
    <t>Багатопрофільна стаціонарна медична допомога населенню</t>
  </si>
  <si>
    <t>"Комплексна програма підтримки демобілізованих учасників антитерористичної операції" (зі змінами)</t>
  </si>
  <si>
    <t>Програма партиципаторного бюджетування (бюджету участі) у місті Кам'янське на 2017-2021 роки (зі змінами)</t>
  </si>
  <si>
    <t>Здійснення завдань, проектів (робіт) у сфері інформатизації</t>
  </si>
  <si>
    <t>"Фінансова підтримка комунальних закладів охорони здоров’я м.Кам’янське, що надають вторинну медичну допомогу у 2019 році"</t>
  </si>
  <si>
    <t>кількість установ, закладів</t>
  </si>
  <si>
    <t>(найменування головного розпорядника коштів місцевого бюджету)</t>
  </si>
  <si>
    <t>02012740</t>
  </si>
  <si>
    <t>(код Типової відомчої класифікації видатків та кредитування місцевого бюджету)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</si>
  <si>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</si>
  <si>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</si>
  <si>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</si>
  <si>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</si>
  <si>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</si>
  <si>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</si>
  <si>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0731</t>
  </si>
  <si>
    <t>бюджетної програми місцевого бюджету на 2020  рік</t>
  </si>
  <si>
    <t>Погашення кредиторської заборгованості, яка виникла на 01.01.2020 року</t>
  </si>
  <si>
    <t>2010</t>
  </si>
  <si>
    <t>0710000</t>
  </si>
  <si>
    <t>04203100000</t>
  </si>
  <si>
    <t>Начальник управління охорони здоров'я</t>
  </si>
  <si>
    <t>міської ради</t>
  </si>
  <si>
    <t>Програма "Здоров'я населення міста Кам'янське на 2020-2022 роки" (зі змінами)</t>
  </si>
  <si>
    <t>В.М.Мандзюк</t>
  </si>
  <si>
    <r>
      <t>Бюджетний Кодекс України, Закон України про Державний бюджет, Постанова КМУ №228 від 28.12.02р. (зі змінами), Наказ МФУ від 26.08.2014 року №3546 «Про деякі питання запровадження програмно-цільового методу складання та виконання місцевих бюджетів (зі змінами), рішення міської ради від 24.12.2019 року №1648-39/VII Про затвердження Програми «Фінансова підтримка комунальних закладів охорони здоров’я м.Кам’янське, що надають вторинну медичну допомогу у 2020 році»,</t>
    </r>
    <r>
      <rPr>
        <i/>
        <sz val="12"/>
        <color rgb="FFFF0000"/>
        <rFont val="Times New Roman"/>
        <family val="1"/>
        <charset val="204"/>
      </rPr>
      <t xml:space="preserve"> рішення міської ради  від 27.11.2020 року №10-02/VIII  «Про внесення змін до рішення міської ради від 24.12.2019 №1689-39/VII «Про бюджет міста Кам’янське на 2020 рік» (зі змінами),розпорядження міського голови від 02.12.2020 №410-р "Про внесення змін до розподілу бюджетних призначень бюджету міста Кам’янське на 2020 рік"</t>
    </r>
  </si>
  <si>
    <t>454  "адм"</t>
  </si>
  <si>
    <t>454 "адм"</t>
  </si>
  <si>
    <t xml:space="preserve"> </t>
  </si>
  <si>
    <t>Амбулаторно-поліклінічна допомога населенню, крім первинної медичної допомоги населенню</t>
  </si>
  <si>
    <t>0712080</t>
  </si>
  <si>
    <t>2080</t>
  </si>
  <si>
    <t>0721</t>
  </si>
  <si>
    <t>1210400000</t>
  </si>
  <si>
    <t>Бюджетний Кодекс України, Закон України про Державний бюджет, Постанова КМУ №228 від 28.12.02р. (зі змінами), Наказ МФУ від 26.08.2014 року №836 «Про деякі питання запровадження програмно-цільового методу складання та виконання місцевих бюджетів (зі змінами), рішення міської ради від 24.12.2019 року №1648-39/VII Про затвердження Програми «Фінансова підтримка комунальних закладів охорони здоров’я м.Кам’янське, що надають вторинну медичну допомогу у 2020 році», рішення міської ради  від 27.11.2020 року №10-02/VIII  «Про внесення змін до рішення міської ради від 24.12.2019 №1689-39/VII «Про бюджет міста Кам’янське на 2020 рік» (зі змінами),розпорядження міського голови від 02.12.2020 №410-р "Про внесення змін до розподілу бюджетних призначень бюджету міста Кам’янське на 2020 рік"</t>
  </si>
  <si>
    <t xml:space="preserve">Забезпечення надання населенню амбулаторно-полікліничної допомоги </t>
  </si>
  <si>
    <t xml:space="preserve">Забезпечення надання населенню амбулаторної медичної допомоги </t>
  </si>
  <si>
    <t>Програма "Здоров'я населення міста Кам'янське на 2015-2019 роки" (зі змінами)</t>
  </si>
  <si>
    <t>Кількість ліжок у денних  стаціонарах</t>
  </si>
  <si>
    <t>ф20 таблиця 1004</t>
  </si>
  <si>
    <t xml:space="preserve">Кількість лікарських відвідувань </t>
  </si>
  <si>
    <t>ф.20 таблиця 2100</t>
  </si>
  <si>
    <t>Кількість ліжко-днів в денних стаціонарах</t>
  </si>
  <si>
    <t>Кількість пролікованих хворих у денних стаціонарах</t>
  </si>
  <si>
    <t>од</t>
  </si>
  <si>
    <t>Сифілис</t>
  </si>
  <si>
    <t xml:space="preserve">ф 9 т.1000 п.1 </t>
  </si>
  <si>
    <t>Гонорея</t>
  </si>
  <si>
    <t>Короста</t>
  </si>
  <si>
    <t>Мікроскопія</t>
  </si>
  <si>
    <t>Сифіліс</t>
  </si>
  <si>
    <t>на 100 тис.населення</t>
  </si>
  <si>
    <t>0712100</t>
  </si>
  <si>
    <t>2100</t>
  </si>
  <si>
    <t>0722</t>
  </si>
  <si>
    <t>Стоматологічна допомога населенню</t>
  </si>
  <si>
    <t>Бюджетний Кодекс України, Закон України про Державний бюджет, Постанова КМУ №228 від 28.12.02р. (зі змінами), Наказ МФУ від 26.08.2014 року №836 "Про деякі питання запровадження програмно-цільового методу складання та виконання місцевих бюджетів (зі змінами), рішення Кам’янської міської ради від 26.07.2019 №1526-35/VII "Про затвердження Програми «Фінансова підтримка комунальних закладів охорони здоров’я м.Кам’янське, що надають вторинну медичну допомогу у 2019 році", рішення міської ради  від 27.11.2020 року №10-02/VIII  «Про внесення змін до рішення міської ради від 24.12.2019 №1689-39/VII «Про бюджет міста Кам’янське на 2020 рік» (зі змінами)</t>
  </si>
  <si>
    <t xml:space="preserve">Забезпечення надання належної лікувально-оздоровчої та профілактичної стоматологічної допомоги населенню . </t>
  </si>
  <si>
    <t xml:space="preserve">Надання належної лікувально-оздоровчої та профілактичної стоматологічної допомоги населенню </t>
  </si>
  <si>
    <t>Чисельність осіб, яким проведена планова санація</t>
  </si>
  <si>
    <t>Кількість протезувань</t>
  </si>
  <si>
    <t>у т.ч. пільгових протезувань</t>
  </si>
  <si>
    <t>Кількість вироблених УОП в день на одного лікаря</t>
  </si>
  <si>
    <t>ф20 таблиця 2700</t>
  </si>
  <si>
    <t>Співвідношення кількості вилікуваних зубів до видалених</t>
  </si>
  <si>
    <t>ф20 таблиця 2700,2800</t>
  </si>
  <si>
    <t>4,6  :  1</t>
  </si>
  <si>
    <t>Доля зубних протезів, виготовлених по сучасним методикам в загальному числі виготовлених протезів</t>
  </si>
  <si>
    <t>ф20 таблиця 2702</t>
  </si>
  <si>
    <t>Кількість пролікованих пацієнтів на одного лікаря-стоматолога</t>
  </si>
  <si>
    <t>ф20 таблиця 2700,1100</t>
  </si>
  <si>
    <t>Відсоток осіб, що отримали пільгове зубопротезування, до загальної кількості осіб, що перебувають на черзі на пільгове зубопротезування</t>
  </si>
  <si>
    <t>ф20 таблиця 2702, Звіт про пільгове протезування</t>
  </si>
  <si>
    <t>0712111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</si>
  <si>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</si>
  <si>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</si>
  <si>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</si>
  <si>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Бюджетний Кодекс України, Закон України про Державний бюджет, Постанова КМУ №228 від 28.12.02р. (зі змінами), Наказ МФУ від 26.08.2014 року №836 «Про деякі питання запровадження програмно-цільового методу складання та виконання місцевих бюджетів (зі змінами), рішення міської ради від 24.12.2019 року №1648-39/VII Про затвердження Програми «Фінансова підтримка комунальних закладів охорони здоров’я м.Кам’янське, що надають вторинну медичну допомогу у 2020 році»,рішення міської ради  від 27.11.2020 року №10-02/VIII  «Про внесення змін до рішення міської ради від 24.12.2019 №1689-39/VII «Про бюджет міста Кам’янське на 2020 рік» (зі змінами)</t>
  </si>
  <si>
    <t>Зміцнення та поліпшення здоров'я населення шляхом забезпечення потреб населення у первинній медичній допомозі</t>
  </si>
  <si>
    <t>Забезпечення надання населенню первинної  медичної допомоги за місцем проживання (перебування)</t>
  </si>
  <si>
    <t>Комплексна програма "Здоров'я населення міста Кам'янське на 2020-2022 роки" (зі змінами)</t>
  </si>
  <si>
    <t>"Програма репродуктивне здоров'я дітей та майбутніх батьків міста Кам'янське на 2019-2021 роки"</t>
  </si>
  <si>
    <t>в т.ч лікарів, які надають первинну допомогу</t>
  </si>
  <si>
    <t>Кількість прикріпленого населення</t>
  </si>
  <si>
    <t>дані облстатупр.</t>
  </si>
  <si>
    <t>Кількість пролікованих хворих на ліжках денного перебування</t>
  </si>
  <si>
    <t>ф 20 т. 1004</t>
  </si>
  <si>
    <t>Кількість прикріпленого населення на 1 лікаря, який надає первинну допомогу</t>
  </si>
  <si>
    <t>ф.95 таблиця 1050</t>
  </si>
  <si>
    <t>Середня кількість відвідувань на 1 лікаря</t>
  </si>
  <si>
    <t>ф.20 таблиці 1100,2100/1</t>
  </si>
  <si>
    <t>Забезпечення повноти охоплення профілактичними щепленнями</t>
  </si>
  <si>
    <t xml:space="preserve">%  </t>
  </si>
  <si>
    <t>Звітність про виконання профщеплень</t>
  </si>
  <si>
    <t>Динаміка виявлених візуальних форм онкозахворювань в занедбаних стадіях</t>
  </si>
  <si>
    <t>ф 7, ф 35</t>
  </si>
  <si>
    <t>Динаміка виявлених випадків туберкульозу в занедбаних стадіях</t>
  </si>
  <si>
    <t>ф.33-коротка, ф.33-здоров</t>
  </si>
  <si>
    <t>В.М. Мандзюк</t>
  </si>
  <si>
    <t>0712144</t>
  </si>
  <si>
    <t>2144</t>
  </si>
  <si>
    <t>0763</t>
  </si>
  <si>
    <t>Централізовані заходи з лікування хворих на цукровий та нецукровий діабет</t>
  </si>
  <si>
    <t>Бюджетний Кодекс України, Закон України про Державний бюджет, Постанова КМУ №228 від 28.12.02р. (зі змінами), Наказ МФУ від 26.08.2014 року №836 «Про деякі питання запровадження програмно-цільового методу складання та виконання місцевих бюджетів (зі змінами),  рішення міської ради від 29.05.2020 №1931-42/УІІ "Про внесення змін до рішення міської ради від 24.12.2019 №1689-39/VII «Про бюджет міста Кам’янське на 2020 рік» "рішення міської ради  від 27.11.2020 року №10-02/VIII  «Про внесення змін до рішення міської ради від 24.12.2019 №1689-39/VII «Про бюджет міста Кам’янське на 2020 рік» (зі змінами)</t>
  </si>
  <si>
    <t>Підвищення надання медичних послуг</t>
  </si>
  <si>
    <t xml:space="preserve">Забезпечення хворих на цукровий діабет препаратами інсуліну </t>
  </si>
  <si>
    <t>Забезпечення хворих на цукровий діабет  препаратами інсуліну</t>
  </si>
  <si>
    <t>Забезпечення хворих на цукровий діабет препаратами інсуліну</t>
  </si>
  <si>
    <t>кількість установ</t>
  </si>
  <si>
    <t>видатки на забезпечення медикаментами хворих на цукровий діабет</t>
  </si>
  <si>
    <t>грн</t>
  </si>
  <si>
    <t>Розрахунки до кошторису 2019 р.</t>
  </si>
  <si>
    <t>кількість хворих на цукровий діабет, що забезпечуються препаратами інсуліну</t>
  </si>
  <si>
    <t>чол.</t>
  </si>
  <si>
    <t>Медичні реєстри хворих, оперативні дані</t>
  </si>
  <si>
    <t>забезпеченість 1 хворого на цукровий діабет препаратами інсуліну</t>
  </si>
  <si>
    <t>розрахунок</t>
  </si>
  <si>
    <t>рівень освоєння субвенції закладами охорони здоров'я</t>
  </si>
  <si>
    <t>0712151</t>
  </si>
  <si>
    <t>2151</t>
  </si>
  <si>
    <t>Забезпечення діяльності інших закладів у сфері охорони здоров'я</t>
  </si>
  <si>
    <t>Бюджетний Кодекс України, Закон України про Державний бюджет, Постанова КМУ №228 від 28.12.02р. (зі змінами), Наказ МФУ від 26.08.2014 року №836 «Про деякі питання запровадження програмно-цільового методу складання та виконання місцевих бюджетів (зі змінами), рішення міської ради  від 27.11.2020 року №10-02/VIII  «Про внесення змін до рішення міської ради від 24.12.2019 №1689-39/VII «Про бюджет міста Кам’янське на 2020 рік» (зі змінами)</t>
  </si>
  <si>
    <t>Забезпечити протягом року організацію бухгалтерського обліку і звітності</t>
  </si>
  <si>
    <t>Забезпечити протягом року покращення результатів реабілітаційних заходів серед населення, що відносяться до групи ризику;</t>
  </si>
  <si>
    <t>Забезпечити протягом року покращення результатів реабілітаційних заходів серед населення, що відносяться до групи ризику; Забезпечити протягом року організацію бухгалтерського обліку і звітності</t>
  </si>
  <si>
    <t>Здійснення завдань, проектів (робіт) у сфнрі інформатизації</t>
  </si>
  <si>
    <t>Забезпечити протягом року покращення результатів реабілітаційних заходів серед населення, що відносяться до групи ризику</t>
  </si>
  <si>
    <t>все расході по плану цз</t>
  </si>
  <si>
    <t>штатний розпис</t>
  </si>
  <si>
    <t>кількість лікарських відвідувань за рік всього</t>
  </si>
  <si>
    <t>розрахунки до кошторису 2020</t>
  </si>
  <si>
    <t>середні витрати на одне відвідування</t>
  </si>
  <si>
    <t>грн.</t>
  </si>
  <si>
    <t>організація пресконференцій, брифінгів</t>
  </si>
  <si>
    <t>ф.51 таблиця 1019</t>
  </si>
  <si>
    <t>кількість проконсультованих осіб</t>
  </si>
  <si>
    <t>ф.51 таблиця 1021 п.п 4.5</t>
  </si>
  <si>
    <t>кількість штатних посад працівників</t>
  </si>
  <si>
    <t>кількість закладів, які обслуговуються ЦБ</t>
  </si>
  <si>
    <t>Витрати на утримання 1 штатної посади</t>
  </si>
  <si>
    <t>тис.грн.</t>
  </si>
  <si>
    <t>відсутність особливих фінансових порушень</t>
  </si>
  <si>
    <t>акти перевірок</t>
  </si>
  <si>
    <t>повне відшкодування матеріальних збитків  відповідальними особами у випадку його допущення</t>
  </si>
  <si>
    <t>звітність</t>
  </si>
  <si>
    <t>0712152</t>
  </si>
  <si>
    <t>2152</t>
  </si>
  <si>
    <t>Інші програми та заходи у сфері охорони здоров'я</t>
  </si>
  <si>
    <t xml:space="preserve">Забезпечення проведення інших заходів у галузі охорони здоров'я     </t>
  </si>
  <si>
    <t>Централізовані закупівлі по визначенним фінансуванням заходах</t>
  </si>
  <si>
    <t>обсяг видатків</t>
  </si>
  <si>
    <t>кошторис на 2020 рік</t>
  </si>
  <si>
    <t xml:space="preserve">кількість лікувальних закладів, для яких здійснюються закупівлі </t>
  </si>
  <si>
    <t>кількість процедур, які планується провести у 2020 році</t>
  </si>
  <si>
    <t>оперативні дані</t>
  </si>
  <si>
    <t>забезпечення матеріально-технічними ресурсами лікувальних закладів після проведення закупівлі</t>
  </si>
  <si>
    <t>0717670</t>
  </si>
  <si>
    <t>7670</t>
  </si>
  <si>
    <t>0490</t>
  </si>
  <si>
    <t>Внески до статутного   капіталу суб'єктів господарювання</t>
  </si>
  <si>
    <t>Підтримка підприємств комунальної форми власності</t>
  </si>
  <si>
    <t>Фінансова підтримка підприємств комунальної форми власності</t>
  </si>
  <si>
    <t>Комплексна програма "Розвиток комунальної аптечної мережі міста Кам'янське" на 2020-2022 роки</t>
  </si>
  <si>
    <t>1.Фінансова підтримка КП КМР "Міська аптека"</t>
  </si>
  <si>
    <t xml:space="preserve">Результат  фінансової діяльності підприємства  на початок року </t>
  </si>
  <si>
    <t>тис.грн</t>
  </si>
  <si>
    <t xml:space="preserve">Звітність комунального підприємства </t>
  </si>
  <si>
    <t>Сума поповнення статутного капіталу</t>
  </si>
  <si>
    <t>рішення про м.б.</t>
  </si>
  <si>
    <t xml:space="preserve">Результат  фінансової діяльності підприємства  на кінець року </t>
  </si>
  <si>
    <t>фінансовий 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</si>
</sst>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#,##0.0"/>
    <numFmt numFmtId="166" formatCode="dd/mm/yy;@"/>
    <numFmt numFmtId="167" formatCode="0.0"/>
  </numFmts>
  <fonts count="34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indexed="3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3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1.5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/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19" fillId="0" borderId="0"/>
    <xf numFmtId="0" fontId="20" fillId="0" borderId="0"/>
  </cellStyleXfs>
  <cellXfs count="354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 applyAlignment="1"/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9" fillId="3" borderId="3" xfId="0" applyFont="1" applyFill="1" applyBorder="1" applyAlignment="1">
      <alignment horizontal="center" vertical="top"/>
    </xf>
    <xf numFmtId="0" fontId="0" fillId="0" borderId="0" xfId="0" applyAlignment="1">
      <alignment horizontal="center" vertical="center"/>
    </xf>
    <xf numFmtId="0" fontId="3" fillId="0" borderId="0" xfId="0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/>
    </xf>
    <xf numFmtId="0" fontId="0" fillId="0" borderId="0" xfId="0" applyAlignment="1">
      <alignment horizontal="left" vertical="top"/>
    </xf>
    <xf numFmtId="0" fontId="0" fillId="0" borderId="0" xfId="0" applyFill="1" applyAlignment="1"/>
    <xf numFmtId="0" fontId="2" fillId="0" borderId="0" xfId="0" applyFont="1" applyFill="1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top"/>
    </xf>
    <xf numFmtId="0" fontId="13" fillId="0" borderId="0" xfId="0" applyFont="1" applyAlignment="1"/>
    <xf numFmtId="0" fontId="14" fillId="0" borderId="0" xfId="0" applyFont="1" applyAlignment="1">
      <alignment vertical="center"/>
    </xf>
    <xf numFmtId="0" fontId="14" fillId="0" borderId="0" xfId="0" applyFont="1" applyAlignme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/>
    </xf>
    <xf numFmtId="0" fontId="2" fillId="3" borderId="2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center" wrapText="1"/>
    </xf>
    <xf numFmtId="0" fontId="21" fillId="3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/>
    <xf numFmtId="0" fontId="12" fillId="0" borderId="0" xfId="0" applyFont="1" applyFill="1" applyBorder="1" applyAlignment="1"/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164" fontId="2" fillId="0" borderId="0" xfId="0" applyNumberFormat="1" applyFont="1" applyFill="1" applyBorder="1" applyAlignment="1"/>
    <xf numFmtId="0" fontId="9" fillId="3" borderId="8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11" fillId="0" borderId="0" xfId="0" applyFont="1"/>
    <xf numFmtId="0" fontId="23" fillId="0" borderId="0" xfId="0" applyFont="1" applyAlignment="1">
      <alignment horizontal="center" vertical="top"/>
    </xf>
    <xf numFmtId="0" fontId="22" fillId="0" borderId="1" xfId="0" applyFont="1" applyBorder="1" applyAlignment="1"/>
    <xf numFmtId="0" fontId="0" fillId="0" borderId="1" xfId="0" applyBorder="1" applyAlignment="1"/>
    <xf numFmtId="0" fontId="9" fillId="3" borderId="3" xfId="0" applyFont="1" applyFill="1" applyBorder="1" applyAlignment="1">
      <alignment horizontal="center" vertical="center"/>
    </xf>
    <xf numFmtId="0" fontId="12" fillId="0" borderId="13" xfId="0" applyFont="1" applyFill="1" applyBorder="1" applyAlignment="1"/>
    <xf numFmtId="0" fontId="4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24" fillId="0" borderId="0" xfId="0" applyFont="1"/>
    <xf numFmtId="0" fontId="7" fillId="0" borderId="0" xfId="0" applyFont="1" applyAlignment="1">
      <alignment horizontal="left"/>
    </xf>
    <xf numFmtId="0" fontId="24" fillId="0" borderId="0" xfId="0" applyFont="1" applyAlignment="1"/>
    <xf numFmtId="0" fontId="2" fillId="0" borderId="0" xfId="0" applyFont="1" applyAlignment="1"/>
    <xf numFmtId="14" fontId="1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center" vertical="top" wrapText="1"/>
    </xf>
    <xf numFmtId="49" fontId="16" fillId="0" borderId="1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49" fontId="16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/>
    </xf>
    <xf numFmtId="0" fontId="0" fillId="0" borderId="3" xfId="0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/>
    </xf>
    <xf numFmtId="0" fontId="9" fillId="3" borderId="7" xfId="0" applyFont="1" applyFill="1" applyBorder="1" applyAlignment="1">
      <alignment horizontal="center" vertical="top"/>
    </xf>
    <xf numFmtId="0" fontId="9" fillId="3" borderId="6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26" fillId="0" borderId="1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wrapText="1"/>
    </xf>
    <xf numFmtId="0" fontId="2" fillId="3" borderId="8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" fillId="0" borderId="9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6" fillId="0" borderId="1" xfId="0" applyFont="1" applyBorder="1" applyAlignment="1">
      <alignment horizontal="center"/>
    </xf>
    <xf numFmtId="49" fontId="16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top"/>
    </xf>
    <xf numFmtId="49" fontId="16" fillId="0" borderId="1" xfId="0" applyNumberFormat="1" applyFont="1" applyBorder="1" applyAlignment="1">
      <alignment horizontal="center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left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3" fontId="11" fillId="0" borderId="3" xfId="0" applyNumberFormat="1" applyFont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9" fillId="3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3" fontId="2" fillId="0" borderId="5" xfId="0" applyNumberFormat="1" applyFont="1" applyBorder="1" applyAlignment="1">
      <alignment horizontal="center" vertical="top"/>
    </xf>
    <xf numFmtId="3" fontId="2" fillId="0" borderId="4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164" fontId="2" fillId="0" borderId="8" xfId="0" applyNumberFormat="1" applyFont="1" applyBorder="1" applyAlignment="1">
      <alignment horizontal="center" vertical="top"/>
    </xf>
    <xf numFmtId="164" fontId="2" fillId="0" borderId="6" xfId="0" applyNumberFormat="1" applyFont="1" applyBorder="1" applyAlignment="1">
      <alignment horizontal="center" vertical="top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0" fontId="9" fillId="3" borderId="5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4" fillId="0" borderId="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1" fillId="3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1" fillId="3" borderId="5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left" vertical="center"/>
    </xf>
    <xf numFmtId="14" fontId="11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right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4" fontId="2" fillId="0" borderId="8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3" fontId="2" fillId="0" borderId="8" xfId="0" applyNumberFormat="1" applyFont="1" applyBorder="1" applyAlignment="1">
      <alignment horizontal="center" vertical="top"/>
    </xf>
    <xf numFmtId="3" fontId="2" fillId="0" borderId="6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" fontId="2" fillId="0" borderId="5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10" fillId="4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165" fontId="11" fillId="0" borderId="5" xfId="0" applyNumberFormat="1" applyFont="1" applyBorder="1" applyAlignment="1">
      <alignment horizontal="center" vertical="center"/>
    </xf>
    <xf numFmtId="165" fontId="11" fillId="0" borderId="4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14" fontId="2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8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/>
    </xf>
    <xf numFmtId="49" fontId="2" fillId="0" borderId="3" xfId="0" applyNumberFormat="1" applyFont="1" applyBorder="1" applyAlignment="1">
      <alignment horizontal="center" vertical="center"/>
    </xf>
    <xf numFmtId="0" fontId="10" fillId="4" borderId="5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14" fontId="29" fillId="0" borderId="15" xfId="0" applyNumberFormat="1" applyFont="1" applyBorder="1" applyAlignment="1">
      <alignment horizontal="center"/>
    </xf>
    <xf numFmtId="0" fontId="29" fillId="0" borderId="0" xfId="0" applyFont="1" applyAlignment="1">
      <alignment horizontal="right"/>
    </xf>
    <xf numFmtId="0" fontId="29" fillId="0" borderId="15" xfId="0" applyFont="1" applyBorder="1" applyAlignment="1">
      <alignment horizontal="right"/>
    </xf>
    <xf numFmtId="4" fontId="0" fillId="0" borderId="0" xfId="0" applyNumberFormat="1" applyAlignment="1"/>
    <xf numFmtId="3" fontId="0" fillId="0" borderId="0" xfId="0" applyNumberFormat="1" applyAlignment="1"/>
    <xf numFmtId="0" fontId="2" fillId="0" borderId="8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3" fontId="2" fillId="0" borderId="7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4" fillId="2" borderId="21" xfId="0" applyFont="1" applyFill="1" applyBorder="1" applyAlignment="1">
      <alignment horizontal="center" vertical="top"/>
    </xf>
    <xf numFmtId="0" fontId="4" fillId="0" borderId="22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167" fontId="2" fillId="0" borderId="3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wrapText="1"/>
    </xf>
    <xf numFmtId="0" fontId="30" fillId="0" borderId="0" xfId="0" applyFont="1"/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left" vertical="center" wrapText="1"/>
    </xf>
    <xf numFmtId="3" fontId="11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top"/>
    </xf>
    <xf numFmtId="0" fontId="31" fillId="4" borderId="5" xfId="0" applyFont="1" applyFill="1" applyBorder="1" applyAlignment="1">
      <alignment horizontal="left" vertical="center" wrapText="1"/>
    </xf>
    <xf numFmtId="0" fontId="31" fillId="4" borderId="14" xfId="0" applyFont="1" applyFill="1" applyBorder="1" applyAlignment="1">
      <alignment horizontal="left" vertical="center" wrapText="1"/>
    </xf>
    <xf numFmtId="0" fontId="31" fillId="4" borderId="4" xfId="0" applyFont="1" applyFill="1" applyBorder="1" applyAlignment="1">
      <alignment horizontal="left" vertical="center" wrapText="1"/>
    </xf>
    <xf numFmtId="0" fontId="0" fillId="0" borderId="0" xfId="0" applyFont="1" applyFill="1" applyAlignment="1"/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center" vertical="center" wrapText="1"/>
    </xf>
    <xf numFmtId="0" fontId="32" fillId="0" borderId="3" xfId="0" applyFont="1" applyBorder="1" applyAlignment="1">
      <alignment horizontal="left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3" fontId="0" fillId="0" borderId="0" xfId="0" applyNumberFormat="1" applyFont="1" applyFill="1" applyAlignment="1"/>
    <xf numFmtId="0" fontId="10" fillId="0" borderId="3" xfId="0" applyFont="1" applyBorder="1" applyAlignment="1">
      <alignment horizontal="left" vertical="top" wrapText="1"/>
    </xf>
    <xf numFmtId="0" fontId="31" fillId="5" borderId="5" xfId="0" applyFont="1" applyFill="1" applyBorder="1" applyAlignment="1">
      <alignment horizontal="left" vertical="center" wrapText="1"/>
    </xf>
    <xf numFmtId="0" fontId="31" fillId="5" borderId="14" xfId="0" applyFont="1" applyFill="1" applyBorder="1" applyAlignment="1">
      <alignment horizontal="left" vertical="center" wrapText="1"/>
    </xf>
    <xf numFmtId="0" fontId="31" fillId="5" borderId="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center"/>
    </xf>
    <xf numFmtId="0" fontId="32" fillId="0" borderId="3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3" fontId="4" fillId="6" borderId="8" xfId="0" applyNumberFormat="1" applyFont="1" applyFill="1" applyBorder="1" applyAlignment="1">
      <alignment horizontal="center" vertical="center"/>
    </xf>
    <xf numFmtId="3" fontId="4" fillId="6" borderId="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0" fontId="2" fillId="7" borderId="8" xfId="0" applyFont="1" applyFill="1" applyBorder="1" applyAlignment="1">
      <alignment horizontal="left" vertical="top" wrapText="1"/>
    </xf>
    <xf numFmtId="0" fontId="2" fillId="7" borderId="7" xfId="0" applyFont="1" applyFill="1" applyBorder="1" applyAlignment="1">
      <alignment horizontal="left" vertical="top" wrapText="1"/>
    </xf>
    <xf numFmtId="0" fontId="2" fillId="7" borderId="6" xfId="0" applyFont="1" applyFill="1" applyBorder="1" applyAlignment="1">
      <alignment horizontal="left" vertical="top" wrapText="1"/>
    </xf>
    <xf numFmtId="0" fontId="11" fillId="0" borderId="1" xfId="0" applyFont="1" applyBorder="1" applyAlignment="1"/>
    <xf numFmtId="0" fontId="0" fillId="0" borderId="1" xfId="0" applyFont="1" applyBorder="1" applyAlignment="1"/>
    <xf numFmtId="0" fontId="2" fillId="7" borderId="2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left" vertical="center" wrapText="1"/>
    </xf>
    <xf numFmtId="0" fontId="2" fillId="7" borderId="7" xfId="0" applyFont="1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left" vertical="center" wrapText="1"/>
    </xf>
    <xf numFmtId="3" fontId="2" fillId="5" borderId="8" xfId="0" applyNumberFormat="1" applyFont="1" applyFill="1" applyBorder="1" applyAlignment="1">
      <alignment horizontal="center" vertical="center"/>
    </xf>
    <xf numFmtId="3" fontId="2" fillId="5" borderId="6" xfId="0" applyNumberFormat="1" applyFont="1" applyFill="1" applyBorder="1" applyAlignment="1">
      <alignment horizontal="center" vertical="center"/>
    </xf>
    <xf numFmtId="0" fontId="0" fillId="5" borderId="0" xfId="0" applyFill="1" applyAlignment="1"/>
    <xf numFmtId="0" fontId="0" fillId="7" borderId="0" xfId="0" applyFill="1" applyAlignment="1"/>
    <xf numFmtId="0" fontId="2" fillId="0" borderId="8" xfId="0" applyFont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top"/>
    </xf>
    <xf numFmtId="0" fontId="9" fillId="5" borderId="5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/>
    </xf>
    <xf numFmtId="0" fontId="9" fillId="5" borderId="14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0" fillId="5" borderId="0" xfId="0" applyFont="1" applyFill="1" applyAlignment="1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7" borderId="5" xfId="0" applyNumberFormat="1" applyFont="1" applyFill="1" applyBorder="1" applyAlignment="1">
      <alignment horizontal="center" vertical="center"/>
    </xf>
    <xf numFmtId="3" fontId="2" fillId="7" borderId="4" xfId="0" applyNumberFormat="1" applyFont="1" applyFill="1" applyBorder="1" applyAlignment="1">
      <alignment horizontal="center" vertical="center"/>
    </xf>
    <xf numFmtId="3" fontId="11" fillId="7" borderId="5" xfId="0" applyNumberFormat="1" applyFont="1" applyFill="1" applyBorder="1" applyAlignment="1">
      <alignment horizontal="center" vertical="center"/>
    </xf>
    <xf numFmtId="3" fontId="11" fillId="7" borderId="4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view="pageBreakPreview" topLeftCell="A2" zoomScaleSheetLayoutView="100" workbookViewId="0">
      <selection activeCell="L11" sqref="L11"/>
    </sheetView>
  </sheetViews>
  <sheetFormatPr defaultRowHeight="15" x14ac:dyDescent="0.25"/>
  <cols>
    <col min="1" max="1" width="6.5703125" style="1" customWidth="1"/>
    <col min="2" max="2" width="34.42578125" customWidth="1"/>
    <col min="3" max="3" width="12.28515625" customWidth="1"/>
    <col min="4" max="4" width="12.85546875" customWidth="1"/>
    <col min="5" max="5" width="11" customWidth="1"/>
    <col min="6" max="6" width="12.140625" customWidth="1"/>
    <col min="7" max="7" width="11.140625" customWidth="1"/>
    <col min="8" max="8" width="12.5703125" customWidth="1"/>
    <col min="9" max="9" width="12.42578125" customWidth="1"/>
    <col min="10" max="10" width="12.85546875" customWidth="1"/>
    <col min="11" max="11" width="12.140625" customWidth="1"/>
    <col min="12" max="12" width="12.85546875" customWidth="1"/>
    <col min="13" max="13" width="18.140625" customWidth="1"/>
  </cols>
  <sheetData>
    <row r="1" spans="1:13" x14ac:dyDescent="0.25">
      <c r="J1" s="62" t="s">
        <v>31</v>
      </c>
      <c r="K1" s="63"/>
      <c r="L1" s="63"/>
      <c r="M1" s="63"/>
    </row>
    <row r="2" spans="1:13" x14ac:dyDescent="0.25">
      <c r="J2" s="64" t="s">
        <v>32</v>
      </c>
      <c r="K2" s="63"/>
      <c r="L2" s="63"/>
      <c r="M2" s="63"/>
    </row>
    <row r="3" spans="1:13" x14ac:dyDescent="0.25">
      <c r="J3" s="64" t="s">
        <v>42</v>
      </c>
      <c r="K3" s="63"/>
      <c r="L3" s="63"/>
      <c r="M3" s="63"/>
    </row>
    <row r="4" spans="1:13" x14ac:dyDescent="0.25">
      <c r="J4" s="64" t="s">
        <v>33</v>
      </c>
      <c r="K4" s="63"/>
      <c r="L4" s="63"/>
      <c r="M4" s="63"/>
    </row>
    <row r="5" spans="1:13" x14ac:dyDescent="0.25">
      <c r="J5" s="64" t="s">
        <v>41</v>
      </c>
      <c r="K5" s="63"/>
      <c r="L5" s="63"/>
      <c r="M5" s="63"/>
    </row>
    <row r="6" spans="1:13" ht="10.5" customHeight="1" x14ac:dyDescent="0.25">
      <c r="J6" s="63"/>
      <c r="K6" s="63"/>
      <c r="L6" s="63"/>
      <c r="M6" s="30"/>
    </row>
    <row r="7" spans="1:13" s="2" customFormat="1" ht="15.75" x14ac:dyDescent="0.25">
      <c r="A7" s="4"/>
      <c r="J7" s="9" t="s">
        <v>31</v>
      </c>
      <c r="K7" s="65"/>
      <c r="L7" s="65"/>
      <c r="M7" s="65"/>
    </row>
    <row r="8" spans="1:13" s="2" customFormat="1" ht="15.75" x14ac:dyDescent="0.25">
      <c r="A8" s="4"/>
      <c r="J8" s="108" t="s">
        <v>30</v>
      </c>
      <c r="K8" s="108"/>
      <c r="L8" s="65"/>
      <c r="M8" s="25"/>
    </row>
    <row r="9" spans="1:13" s="2" customFormat="1" ht="18" customHeight="1" x14ac:dyDescent="0.25">
      <c r="A9" s="4"/>
      <c r="J9" s="109" t="s">
        <v>24</v>
      </c>
      <c r="K9" s="109"/>
      <c r="L9" s="109"/>
      <c r="M9" s="109"/>
    </row>
    <row r="10" spans="1:13" s="2" customFormat="1" ht="15" customHeight="1" x14ac:dyDescent="0.25">
      <c r="A10" s="4"/>
      <c r="J10" s="110" t="s">
        <v>80</v>
      </c>
      <c r="K10" s="110"/>
      <c r="L10" s="110"/>
      <c r="M10" s="110"/>
    </row>
    <row r="11" spans="1:13" s="2" customFormat="1" ht="18.75" customHeight="1" x14ac:dyDescent="0.25">
      <c r="A11" s="66"/>
      <c r="J11" s="67">
        <v>44174</v>
      </c>
      <c r="K11" s="68" t="s">
        <v>29</v>
      </c>
      <c r="L11" s="69" t="s">
        <v>100</v>
      </c>
      <c r="M11" s="65"/>
    </row>
    <row r="12" spans="1:13" s="2" customFormat="1" ht="9.75" customHeight="1" x14ac:dyDescent="0.25">
      <c r="A12" s="4"/>
      <c r="J12" s="110"/>
      <c r="K12" s="110"/>
      <c r="L12" s="110"/>
      <c r="M12" s="110"/>
    </row>
    <row r="13" spans="1:13" s="2" customFormat="1" ht="10.5" customHeight="1" x14ac:dyDescent="0.25">
      <c r="A13" s="1"/>
      <c r="M13" s="29"/>
    </row>
    <row r="14" spans="1:13" s="2" customFormat="1" ht="18.75" x14ac:dyDescent="0.3">
      <c r="A14" s="111" t="s">
        <v>28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</row>
    <row r="15" spans="1:13" s="2" customFormat="1" ht="18.75" x14ac:dyDescent="0.3">
      <c r="A15" s="111" t="s">
        <v>90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</row>
    <row r="16" spans="1:13" s="2" customFormat="1" ht="19.5" x14ac:dyDescent="0.35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</row>
    <row r="17" spans="1:13" s="28" customFormat="1" ht="19.5" x14ac:dyDescent="0.35">
      <c r="A17" s="8" t="s">
        <v>27</v>
      </c>
      <c r="B17" s="116" t="s">
        <v>43</v>
      </c>
      <c r="C17" s="116"/>
      <c r="D17" s="116"/>
      <c r="E17" s="116"/>
      <c r="F17" s="116"/>
      <c r="G17" s="117" t="s">
        <v>24</v>
      </c>
      <c r="H17" s="117"/>
      <c r="I17" s="117"/>
      <c r="J17" s="117"/>
      <c r="K17" s="117"/>
      <c r="L17" s="117"/>
      <c r="M17" s="75" t="s">
        <v>81</v>
      </c>
    </row>
    <row r="18" spans="1:13" s="26" customFormat="1" ht="11.25" x14ac:dyDescent="0.2">
      <c r="A18" s="70"/>
      <c r="B18" s="118" t="s">
        <v>82</v>
      </c>
      <c r="C18" s="118"/>
      <c r="D18" s="118"/>
      <c r="E18" s="118"/>
      <c r="F18" s="118"/>
      <c r="G18" s="118" t="s">
        <v>26</v>
      </c>
      <c r="H18" s="118"/>
      <c r="I18" s="118"/>
      <c r="J18" s="118"/>
      <c r="K18" s="118"/>
      <c r="L18" s="118"/>
      <c r="M18" s="74" t="s">
        <v>83</v>
      </c>
    </row>
    <row r="19" spans="1:13" s="28" customFormat="1" ht="19.5" x14ac:dyDescent="0.35">
      <c r="A19" s="8" t="s">
        <v>25</v>
      </c>
      <c r="B19" s="119" t="s">
        <v>93</v>
      </c>
      <c r="C19" s="119"/>
      <c r="D19" s="119"/>
      <c r="E19" s="119"/>
      <c r="F19" s="119"/>
      <c r="G19" s="117" t="s">
        <v>24</v>
      </c>
      <c r="H19" s="117"/>
      <c r="I19" s="117"/>
      <c r="J19" s="117"/>
      <c r="K19" s="117"/>
      <c r="L19" s="117"/>
      <c r="M19" s="75" t="s">
        <v>81</v>
      </c>
    </row>
    <row r="20" spans="1:13" s="26" customFormat="1" ht="12" customHeight="1" x14ac:dyDescent="0.2">
      <c r="A20" s="70"/>
      <c r="B20" s="118" t="s">
        <v>82</v>
      </c>
      <c r="C20" s="118"/>
      <c r="D20" s="118"/>
      <c r="E20" s="118"/>
      <c r="F20" s="118"/>
      <c r="G20" s="118" t="s">
        <v>26</v>
      </c>
      <c r="H20" s="118"/>
      <c r="I20" s="118"/>
      <c r="J20" s="118"/>
      <c r="K20" s="118"/>
      <c r="L20" s="118"/>
      <c r="M20" s="74" t="s">
        <v>83</v>
      </c>
    </row>
    <row r="21" spans="1:13" s="27" customFormat="1" ht="20.25" customHeight="1" x14ac:dyDescent="0.35">
      <c r="A21" s="55" t="s">
        <v>23</v>
      </c>
      <c r="B21" s="72" t="s">
        <v>57</v>
      </c>
      <c r="C21" s="123" t="s">
        <v>92</v>
      </c>
      <c r="D21" s="123"/>
      <c r="E21" s="123" t="s">
        <v>89</v>
      </c>
      <c r="F21" s="123"/>
      <c r="G21" s="125" t="s">
        <v>74</v>
      </c>
      <c r="H21" s="125"/>
      <c r="I21" s="125"/>
      <c r="J21" s="125"/>
      <c r="K21" s="125"/>
      <c r="L21" s="125"/>
      <c r="M21" s="75" t="s">
        <v>94</v>
      </c>
    </row>
    <row r="22" spans="1:13" s="26" customFormat="1" ht="39.75" customHeight="1" x14ac:dyDescent="0.2">
      <c r="A22" s="70"/>
      <c r="B22" s="71" t="s">
        <v>84</v>
      </c>
      <c r="C22" s="113" t="s">
        <v>85</v>
      </c>
      <c r="D22" s="113"/>
      <c r="E22" s="124" t="s">
        <v>86</v>
      </c>
      <c r="F22" s="124"/>
      <c r="G22" s="124" t="s">
        <v>87</v>
      </c>
      <c r="H22" s="124"/>
      <c r="I22" s="124"/>
      <c r="J22" s="124"/>
      <c r="K22" s="124"/>
      <c r="L22" s="124"/>
      <c r="M22" s="73" t="s">
        <v>88</v>
      </c>
    </row>
    <row r="23" spans="1:13" s="2" customFormat="1" x14ac:dyDescent="0.25">
      <c r="A23" s="21"/>
    </row>
    <row r="24" spans="1:13" s="2" customFormat="1" ht="15.75" x14ac:dyDescent="0.25">
      <c r="A24" s="9" t="s">
        <v>22</v>
      </c>
      <c r="E24" s="114">
        <f>E25+E26</f>
        <v>138087752.64000002</v>
      </c>
      <c r="F24" s="114"/>
      <c r="G24" s="9" t="s">
        <v>34</v>
      </c>
      <c r="K24" s="115"/>
      <c r="L24" s="115"/>
      <c r="M24" s="9"/>
    </row>
    <row r="25" spans="1:13" s="2" customFormat="1" ht="15.75" x14ac:dyDescent="0.25">
      <c r="A25" s="9"/>
      <c r="D25" s="25" t="s">
        <v>21</v>
      </c>
      <c r="E25" s="97">
        <f>F50</f>
        <v>111558982.91000001</v>
      </c>
      <c r="F25" s="97"/>
      <c r="G25" s="9" t="s">
        <v>35</v>
      </c>
      <c r="K25" s="24"/>
      <c r="L25" s="24"/>
      <c r="M25" s="9"/>
    </row>
    <row r="26" spans="1:13" s="2" customFormat="1" ht="15.75" x14ac:dyDescent="0.25">
      <c r="A26" s="9"/>
      <c r="D26" s="25" t="s">
        <v>20</v>
      </c>
      <c r="E26" s="97">
        <f>H50</f>
        <v>26528769.73</v>
      </c>
      <c r="F26" s="97"/>
      <c r="G26" s="9" t="s">
        <v>36</v>
      </c>
      <c r="K26" s="24"/>
      <c r="L26" s="24"/>
      <c r="M26" s="9"/>
    </row>
    <row r="27" spans="1:13" s="2" customFormat="1" ht="10.5" customHeight="1" x14ac:dyDescent="0.25">
      <c r="A27" s="9"/>
    </row>
    <row r="28" spans="1:13" s="2" customFormat="1" ht="114" customHeight="1" x14ac:dyDescent="0.25">
      <c r="A28" s="9" t="s">
        <v>19</v>
      </c>
      <c r="D28" s="98" t="s">
        <v>99</v>
      </c>
      <c r="E28" s="98"/>
      <c r="F28" s="98"/>
      <c r="G28" s="98"/>
      <c r="H28" s="98"/>
      <c r="I28" s="98"/>
      <c r="J28" s="98"/>
      <c r="K28" s="98"/>
      <c r="L28" s="98"/>
      <c r="M28" s="98"/>
    </row>
    <row r="29" spans="1:13" s="2" customFormat="1" ht="15" customHeight="1" x14ac:dyDescent="0.25">
      <c r="A29" s="21"/>
      <c r="D29" s="99"/>
      <c r="E29" s="99"/>
      <c r="F29" s="99"/>
      <c r="G29" s="99"/>
      <c r="H29" s="99"/>
      <c r="I29" s="99"/>
      <c r="J29" s="99"/>
      <c r="K29" s="99"/>
      <c r="L29" s="99"/>
      <c r="M29" s="99"/>
    </row>
    <row r="30" spans="1:13" s="22" customFormat="1" ht="15.75" x14ac:dyDescent="0.25">
      <c r="A30" s="23" t="s">
        <v>44</v>
      </c>
      <c r="C30" s="40"/>
      <c r="D30" s="40"/>
      <c r="E30" s="40"/>
      <c r="F30" s="40"/>
      <c r="G30" s="40"/>
      <c r="H30" s="40"/>
      <c r="I30" s="40"/>
      <c r="J30" s="40"/>
      <c r="K30" s="41"/>
      <c r="L30" s="41"/>
      <c r="M30" s="41"/>
    </row>
    <row r="31" spans="1:13" s="22" customFormat="1" ht="15.75" x14ac:dyDescent="0.25">
      <c r="A31" s="32" t="s">
        <v>15</v>
      </c>
      <c r="B31" s="100" t="s">
        <v>45</v>
      </c>
      <c r="C31" s="101"/>
      <c r="D31" s="101"/>
      <c r="E31" s="101"/>
      <c r="F31" s="101"/>
      <c r="G31" s="101"/>
      <c r="H31" s="101"/>
      <c r="I31" s="101"/>
      <c r="J31" s="102"/>
      <c r="K31" s="54"/>
      <c r="L31" s="41"/>
      <c r="M31" s="41"/>
    </row>
    <row r="32" spans="1:13" s="22" customFormat="1" ht="15.75" x14ac:dyDescent="0.25">
      <c r="A32" s="37">
        <v>1</v>
      </c>
      <c r="B32" s="103" t="s">
        <v>56</v>
      </c>
      <c r="C32" s="104"/>
      <c r="D32" s="104"/>
      <c r="E32" s="104"/>
      <c r="F32" s="104"/>
      <c r="G32" s="104"/>
      <c r="H32" s="104"/>
      <c r="I32" s="104"/>
      <c r="J32" s="105"/>
      <c r="K32" s="41"/>
      <c r="L32" s="41"/>
      <c r="M32" s="41"/>
    </row>
    <row r="33" spans="1:13" s="22" customFormat="1" ht="15.75" hidden="1" x14ac:dyDescent="0.25">
      <c r="A33" s="37">
        <v>2</v>
      </c>
      <c r="B33" s="103" t="s">
        <v>40</v>
      </c>
      <c r="C33" s="104"/>
      <c r="D33" s="104"/>
      <c r="E33" s="104"/>
      <c r="F33" s="104"/>
      <c r="G33" s="104"/>
      <c r="H33" s="104"/>
      <c r="I33" s="104"/>
      <c r="J33" s="105"/>
      <c r="K33" s="41"/>
      <c r="L33" s="41"/>
      <c r="M33" s="41"/>
    </row>
    <row r="34" spans="1:13" s="22" customFormat="1" ht="15.75" x14ac:dyDescent="0.25">
      <c r="A34" s="23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1:13" s="2" customFormat="1" ht="15.75" x14ac:dyDescent="0.25">
      <c r="A35" s="9" t="s">
        <v>46</v>
      </c>
      <c r="C35" s="51" t="s">
        <v>58</v>
      </c>
      <c r="D35" s="52"/>
      <c r="E35" s="52"/>
      <c r="F35" s="52"/>
      <c r="G35" s="52"/>
      <c r="H35" s="52"/>
    </row>
    <row r="36" spans="1:13" s="2" customFormat="1" ht="15.75" x14ac:dyDescent="0.25">
      <c r="A36" s="33"/>
      <c r="B36" s="34"/>
      <c r="C36" s="34"/>
      <c r="D36" s="34"/>
      <c r="E36" s="34"/>
      <c r="F36" s="34"/>
      <c r="G36" s="34"/>
      <c r="H36" s="34"/>
      <c r="I36" s="34"/>
      <c r="J36" s="34"/>
    </row>
    <row r="37" spans="1:13" s="2" customFormat="1" ht="15.75" x14ac:dyDescent="0.25">
      <c r="A37" s="9" t="s">
        <v>47</v>
      </c>
      <c r="K37" s="14"/>
    </row>
    <row r="38" spans="1:13" s="16" customFormat="1" ht="15.75" x14ac:dyDescent="0.25">
      <c r="A38" s="32" t="s">
        <v>15</v>
      </c>
      <c r="B38" s="100" t="s">
        <v>18</v>
      </c>
      <c r="C38" s="101"/>
      <c r="D38" s="101"/>
      <c r="E38" s="101"/>
      <c r="F38" s="101"/>
      <c r="G38" s="101"/>
      <c r="H38" s="101"/>
      <c r="I38" s="101"/>
      <c r="J38" s="102"/>
      <c r="K38" s="43"/>
    </row>
    <row r="39" spans="1:13" s="3" customFormat="1" ht="15.75" x14ac:dyDescent="0.25">
      <c r="A39" s="37">
        <v>1</v>
      </c>
      <c r="B39" s="103" t="s">
        <v>59</v>
      </c>
      <c r="C39" s="104"/>
      <c r="D39" s="104"/>
      <c r="E39" s="104"/>
      <c r="F39" s="104"/>
      <c r="G39" s="104"/>
      <c r="H39" s="104"/>
      <c r="I39" s="104"/>
      <c r="J39" s="105"/>
      <c r="K39" s="44"/>
    </row>
    <row r="40" spans="1:13" s="2" customFormat="1" ht="15.75" x14ac:dyDescent="0.25">
      <c r="A40" s="37">
        <v>2</v>
      </c>
      <c r="B40" s="103" t="s">
        <v>77</v>
      </c>
      <c r="C40" s="104"/>
      <c r="D40" s="104"/>
      <c r="E40" s="104"/>
      <c r="F40" s="104"/>
      <c r="G40" s="104"/>
      <c r="H40" s="104"/>
      <c r="I40" s="104"/>
      <c r="J40" s="105"/>
      <c r="K40" s="45"/>
    </row>
    <row r="41" spans="1:13" s="2" customFormat="1" ht="15.75" x14ac:dyDescent="0.25">
      <c r="A41" s="37">
        <v>3</v>
      </c>
      <c r="B41" s="103" t="s">
        <v>91</v>
      </c>
      <c r="C41" s="104"/>
      <c r="D41" s="104"/>
      <c r="E41" s="104"/>
      <c r="F41" s="104"/>
      <c r="G41" s="104"/>
      <c r="H41" s="104"/>
      <c r="I41" s="104"/>
      <c r="J41" s="105"/>
      <c r="K41" s="45"/>
    </row>
    <row r="42" spans="1:13" s="2" customFormat="1" ht="15.75" x14ac:dyDescent="0.25">
      <c r="A42" s="47"/>
      <c r="B42" s="48"/>
      <c r="C42" s="48"/>
      <c r="D42" s="48"/>
      <c r="E42" s="48"/>
      <c r="F42" s="48"/>
      <c r="G42" s="48"/>
      <c r="H42" s="48"/>
      <c r="I42" s="48"/>
      <c r="J42" s="48"/>
      <c r="K42" s="45"/>
    </row>
    <row r="43" spans="1:13" s="2" customFormat="1" ht="27.75" customHeight="1" x14ac:dyDescent="0.25">
      <c r="A43" s="47"/>
      <c r="B43" s="48"/>
      <c r="C43" s="48"/>
      <c r="D43" s="48"/>
      <c r="E43" s="48"/>
      <c r="F43" s="48"/>
      <c r="G43" s="48"/>
      <c r="H43" s="48"/>
      <c r="I43" s="48"/>
      <c r="J43" s="48"/>
      <c r="K43" s="45"/>
    </row>
    <row r="44" spans="1:13" s="2" customFormat="1" ht="15.75" x14ac:dyDescent="0.25">
      <c r="A44" s="12" t="s">
        <v>51</v>
      </c>
      <c r="K44" s="14" t="s">
        <v>35</v>
      </c>
    </row>
    <row r="45" spans="1:13" s="2" customFormat="1" ht="15.75" x14ac:dyDescent="0.25">
      <c r="A45" s="32" t="s">
        <v>15</v>
      </c>
      <c r="B45" s="100" t="s">
        <v>37</v>
      </c>
      <c r="C45" s="101"/>
      <c r="D45" s="101"/>
      <c r="E45" s="102"/>
      <c r="F45" s="93" t="s">
        <v>17</v>
      </c>
      <c r="G45" s="94"/>
      <c r="H45" s="93" t="s">
        <v>16</v>
      </c>
      <c r="I45" s="94"/>
      <c r="J45" s="106" t="s">
        <v>6</v>
      </c>
      <c r="K45" s="107"/>
    </row>
    <row r="46" spans="1:13" s="2" customFormat="1" x14ac:dyDescent="0.25">
      <c r="A46" s="46">
        <v>1</v>
      </c>
      <c r="B46" s="91">
        <v>2</v>
      </c>
      <c r="C46" s="91"/>
      <c r="D46" s="91"/>
      <c r="E46" s="92"/>
      <c r="F46" s="95">
        <v>3</v>
      </c>
      <c r="G46" s="96"/>
      <c r="H46" s="95">
        <v>4</v>
      </c>
      <c r="I46" s="96"/>
      <c r="J46" s="95">
        <v>5</v>
      </c>
      <c r="K46" s="96"/>
    </row>
    <row r="47" spans="1:13" s="2" customFormat="1" ht="33" customHeight="1" x14ac:dyDescent="0.25">
      <c r="A47" s="37">
        <v>1</v>
      </c>
      <c r="B47" s="120" t="s">
        <v>59</v>
      </c>
      <c r="C47" s="121"/>
      <c r="D47" s="121"/>
      <c r="E47" s="122"/>
      <c r="F47" s="88">
        <f>116460582.65-250000-139339-300076.89+18600.06+461745+50000-8569032+2452878-3098521-0.4-50000-357009.78-1112224-500000+49804+47659+651737-610042+12400.04-2303972+732384</f>
        <v>103647572.68000001</v>
      </c>
      <c r="G47" s="89"/>
      <c r="H47" s="88">
        <f>1903180+118111.28+66005+2193640+36000+182700+18998+3300000+73191.45+636944+18000000</f>
        <v>26528769.73</v>
      </c>
      <c r="I47" s="89"/>
      <c r="J47" s="88">
        <f>F47+H47</f>
        <v>130176342.41000001</v>
      </c>
      <c r="K47" s="89"/>
    </row>
    <row r="48" spans="1:13" s="2" customFormat="1" ht="15.75" customHeight="1" x14ac:dyDescent="0.25">
      <c r="A48" s="37">
        <v>2</v>
      </c>
      <c r="B48" s="133" t="s">
        <v>77</v>
      </c>
      <c r="C48" s="134"/>
      <c r="D48" s="134"/>
      <c r="E48" s="135"/>
      <c r="F48" s="88">
        <f>321404</f>
        <v>321404</v>
      </c>
      <c r="G48" s="89"/>
      <c r="H48" s="90"/>
      <c r="I48" s="90"/>
      <c r="J48" s="88">
        <f>F48+H48</f>
        <v>321404</v>
      </c>
      <c r="K48" s="89"/>
    </row>
    <row r="49" spans="1:13" s="2" customFormat="1" ht="15.75" customHeight="1" x14ac:dyDescent="0.25">
      <c r="A49" s="37">
        <v>3</v>
      </c>
      <c r="B49" s="133" t="s">
        <v>91</v>
      </c>
      <c r="C49" s="134"/>
      <c r="D49" s="134"/>
      <c r="E49" s="135"/>
      <c r="F49" s="88">
        <v>7590006.2300000004</v>
      </c>
      <c r="G49" s="89"/>
      <c r="H49" s="90"/>
      <c r="I49" s="90"/>
      <c r="J49" s="88">
        <f>F49+H49</f>
        <v>7590006.2300000004</v>
      </c>
      <c r="K49" s="89"/>
    </row>
    <row r="50" spans="1:13" s="2" customFormat="1" ht="15.75" customHeight="1" x14ac:dyDescent="0.25">
      <c r="A50" s="129" t="s">
        <v>6</v>
      </c>
      <c r="B50" s="130"/>
      <c r="C50" s="130"/>
      <c r="D50" s="130"/>
      <c r="E50" s="131"/>
      <c r="F50" s="126">
        <f>F47+F48+F49</f>
        <v>111558982.91000001</v>
      </c>
      <c r="G50" s="127"/>
      <c r="H50" s="126">
        <f t="shared" ref="H50" si="0">H47+H48+H49</f>
        <v>26528769.73</v>
      </c>
      <c r="I50" s="127"/>
      <c r="J50" s="126">
        <f t="shared" ref="J50" si="1">J47+J48+J49</f>
        <v>138087752.64000002</v>
      </c>
      <c r="K50" s="127"/>
    </row>
    <row r="51" spans="1:13" s="2" customFormat="1" ht="15.75" x14ac:dyDescent="0.25">
      <c r="A51" s="42"/>
      <c r="B51" s="132"/>
      <c r="C51" s="132"/>
      <c r="D51" s="128"/>
      <c r="E51" s="128"/>
      <c r="F51" s="128"/>
      <c r="G51" s="128"/>
      <c r="H51" s="128"/>
      <c r="I51" s="128"/>
      <c r="J51" s="128"/>
      <c r="K51" s="128"/>
    </row>
    <row r="52" spans="1:13" s="2" customFormat="1" ht="16.5" customHeight="1" x14ac:dyDescent="0.25">
      <c r="A52" s="12" t="s">
        <v>49</v>
      </c>
      <c r="K52" s="14" t="s">
        <v>35</v>
      </c>
    </row>
    <row r="53" spans="1:13" s="2" customFormat="1" ht="15.75" x14ac:dyDescent="0.25">
      <c r="A53" s="32" t="s">
        <v>15</v>
      </c>
      <c r="B53" s="100" t="s">
        <v>48</v>
      </c>
      <c r="C53" s="101"/>
      <c r="D53" s="101"/>
      <c r="E53" s="102"/>
      <c r="F53" s="93" t="s">
        <v>17</v>
      </c>
      <c r="G53" s="94"/>
      <c r="H53" s="93" t="s">
        <v>16</v>
      </c>
      <c r="I53" s="94"/>
      <c r="J53" s="106" t="s">
        <v>6</v>
      </c>
      <c r="K53" s="107"/>
    </row>
    <row r="54" spans="1:13" s="3" customFormat="1" ht="15.75" customHeight="1" x14ac:dyDescent="0.25">
      <c r="A54" s="46">
        <v>1</v>
      </c>
      <c r="B54" s="91">
        <v>2</v>
      </c>
      <c r="C54" s="91"/>
      <c r="D54" s="91"/>
      <c r="E54" s="92"/>
      <c r="F54" s="95">
        <v>3</v>
      </c>
      <c r="G54" s="96"/>
      <c r="H54" s="95">
        <v>4</v>
      </c>
      <c r="I54" s="96"/>
      <c r="J54" s="95">
        <v>5</v>
      </c>
      <c r="K54" s="96"/>
    </row>
    <row r="55" spans="1:13" s="2" customFormat="1" ht="33" customHeight="1" x14ac:dyDescent="0.25">
      <c r="A55" s="37">
        <v>1</v>
      </c>
      <c r="B55" s="120" t="s">
        <v>97</v>
      </c>
      <c r="C55" s="121"/>
      <c r="D55" s="121"/>
      <c r="E55" s="122"/>
      <c r="F55" s="88">
        <f>40405178+732384</f>
        <v>41137562</v>
      </c>
      <c r="G55" s="89"/>
      <c r="H55" s="88">
        <f>8346069.73+18000000</f>
        <v>26346069.73</v>
      </c>
      <c r="I55" s="89"/>
      <c r="J55" s="88">
        <f t="shared" ref="J55:J56" si="2">F55+H55</f>
        <v>67483631.730000004</v>
      </c>
      <c r="K55" s="89"/>
    </row>
    <row r="56" spans="1:13" s="2" customFormat="1" ht="33" hidden="1" customHeight="1" x14ac:dyDescent="0.25">
      <c r="A56" s="37">
        <v>2</v>
      </c>
      <c r="B56" s="120" t="s">
        <v>75</v>
      </c>
      <c r="C56" s="121"/>
      <c r="D56" s="121"/>
      <c r="E56" s="122"/>
      <c r="F56" s="88"/>
      <c r="G56" s="89"/>
      <c r="H56" s="172"/>
      <c r="I56" s="172"/>
      <c r="J56" s="88">
        <f t="shared" si="2"/>
        <v>0</v>
      </c>
      <c r="K56" s="89"/>
    </row>
    <row r="57" spans="1:13" s="2" customFormat="1" ht="32.25" hidden="1" customHeight="1" x14ac:dyDescent="0.25">
      <c r="A57" s="37">
        <v>3</v>
      </c>
      <c r="B57" s="121" t="s">
        <v>76</v>
      </c>
      <c r="C57" s="121"/>
      <c r="D57" s="121"/>
      <c r="E57" s="122"/>
      <c r="F57" s="168"/>
      <c r="G57" s="169"/>
      <c r="H57" s="88"/>
      <c r="I57" s="89"/>
      <c r="J57" s="88">
        <f t="shared" ref="J57" si="3">F57+H57</f>
        <v>0</v>
      </c>
      <c r="K57" s="89"/>
    </row>
    <row r="58" spans="1:13" s="2" customFormat="1" ht="30.75" hidden="1" customHeight="1" x14ac:dyDescent="0.25">
      <c r="A58" s="37">
        <v>4</v>
      </c>
      <c r="B58" s="120" t="s">
        <v>78</v>
      </c>
      <c r="C58" s="121"/>
      <c r="D58" s="121"/>
      <c r="E58" s="122"/>
      <c r="F58" s="88"/>
      <c r="G58" s="89"/>
      <c r="H58" s="172"/>
      <c r="I58" s="172"/>
      <c r="J58" s="88">
        <f t="shared" ref="J58" si="4">F58+H58</f>
        <v>0</v>
      </c>
      <c r="K58" s="89"/>
    </row>
    <row r="59" spans="1:13" s="13" customFormat="1" ht="15.75" customHeight="1" x14ac:dyDescent="0.25">
      <c r="A59" s="129" t="s">
        <v>6</v>
      </c>
      <c r="B59" s="130"/>
      <c r="C59" s="130"/>
      <c r="D59" s="130"/>
      <c r="E59" s="131"/>
      <c r="F59" s="126">
        <f>F55+F56+F57+F58</f>
        <v>41137562</v>
      </c>
      <c r="G59" s="127"/>
      <c r="H59" s="126">
        <f t="shared" ref="H59" si="5">H55+H56+H57+H58</f>
        <v>26346069.73</v>
      </c>
      <c r="I59" s="127"/>
      <c r="J59" s="126">
        <f t="shared" ref="J59" si="6">J55+J56+J57+J58</f>
        <v>67483631.730000004</v>
      </c>
      <c r="K59" s="127"/>
    </row>
    <row r="60" spans="1:13" s="17" customFormat="1" ht="15.75" x14ac:dyDescent="0.25">
      <c r="A60" s="20"/>
      <c r="B60" s="20"/>
      <c r="C60" s="20"/>
      <c r="D60" s="20"/>
      <c r="E60" s="20"/>
      <c r="F60" s="19"/>
      <c r="G60" s="19"/>
      <c r="H60" s="18"/>
      <c r="I60" s="18"/>
      <c r="J60" s="18"/>
      <c r="K60" s="18"/>
    </row>
    <row r="61" spans="1:13" s="2" customFormat="1" ht="15.75" customHeight="1" x14ac:dyDescent="0.25">
      <c r="A61" s="12" t="s">
        <v>50</v>
      </c>
    </row>
    <row r="62" spans="1:13" s="16" customFormat="1" ht="47.25" customHeight="1" x14ac:dyDescent="0.25">
      <c r="A62" s="36" t="s">
        <v>15</v>
      </c>
      <c r="B62" s="185" t="s">
        <v>38</v>
      </c>
      <c r="C62" s="186"/>
      <c r="D62" s="39" t="s">
        <v>14</v>
      </c>
      <c r="E62" s="177" t="s">
        <v>13</v>
      </c>
      <c r="F62" s="177"/>
      <c r="G62" s="177"/>
      <c r="H62" s="177" t="s">
        <v>17</v>
      </c>
      <c r="I62" s="177"/>
      <c r="J62" s="177" t="s">
        <v>16</v>
      </c>
      <c r="K62" s="177"/>
      <c r="L62" s="177" t="s">
        <v>6</v>
      </c>
      <c r="M62" s="177"/>
    </row>
    <row r="63" spans="1:13" s="3" customFormat="1" ht="15.75" customHeight="1" x14ac:dyDescent="0.25">
      <c r="A63" s="15">
        <v>1</v>
      </c>
      <c r="B63" s="173">
        <v>2</v>
      </c>
      <c r="C63" s="174"/>
      <c r="D63" s="53">
        <v>3</v>
      </c>
      <c r="E63" s="159">
        <v>4</v>
      </c>
      <c r="F63" s="159"/>
      <c r="G63" s="159"/>
      <c r="H63" s="159">
        <v>5</v>
      </c>
      <c r="I63" s="159"/>
      <c r="J63" s="159">
        <v>6</v>
      </c>
      <c r="K63" s="159"/>
      <c r="L63" s="159">
        <v>7</v>
      </c>
      <c r="M63" s="159"/>
    </row>
    <row r="64" spans="1:13" s="2" customFormat="1" ht="15.75" x14ac:dyDescent="0.25">
      <c r="A64" s="31">
        <v>1</v>
      </c>
      <c r="B64" s="175" t="s">
        <v>12</v>
      </c>
      <c r="C64" s="176"/>
      <c r="D64" s="38"/>
      <c r="E64" s="158"/>
      <c r="F64" s="158"/>
      <c r="G64" s="158"/>
      <c r="H64" s="158"/>
      <c r="I64" s="158"/>
      <c r="J64" s="158"/>
      <c r="K64" s="158"/>
      <c r="L64" s="158"/>
      <c r="M64" s="158"/>
    </row>
    <row r="65" spans="1:13" s="2" customFormat="1" ht="15.75" x14ac:dyDescent="0.25">
      <c r="A65" s="58"/>
      <c r="B65" s="166" t="s">
        <v>79</v>
      </c>
      <c r="C65" s="167"/>
      <c r="D65" s="60" t="s">
        <v>60</v>
      </c>
      <c r="E65" s="150" t="s">
        <v>55</v>
      </c>
      <c r="F65" s="151"/>
      <c r="G65" s="152"/>
      <c r="H65" s="183">
        <v>7</v>
      </c>
      <c r="I65" s="184"/>
      <c r="J65" s="182"/>
      <c r="K65" s="182"/>
      <c r="L65" s="180">
        <f>H65+J65</f>
        <v>7</v>
      </c>
      <c r="M65" s="181"/>
    </row>
    <row r="66" spans="1:13" s="2" customFormat="1" ht="15.75" x14ac:dyDescent="0.25">
      <c r="A66" s="58"/>
      <c r="B66" s="166" t="s">
        <v>61</v>
      </c>
      <c r="C66" s="167"/>
      <c r="D66" s="60" t="s">
        <v>60</v>
      </c>
      <c r="E66" s="150" t="s">
        <v>62</v>
      </c>
      <c r="F66" s="151"/>
      <c r="G66" s="152"/>
      <c r="H66" s="164">
        <v>2705</v>
      </c>
      <c r="I66" s="165"/>
      <c r="J66" s="182"/>
      <c r="K66" s="182"/>
      <c r="L66" s="161">
        <f t="shared" ref="L66:L68" si="7">H66+J66</f>
        <v>2705</v>
      </c>
      <c r="M66" s="162"/>
    </row>
    <row r="67" spans="1:13" s="2" customFormat="1" ht="15.75" customHeight="1" x14ac:dyDescent="0.25">
      <c r="A67" s="31"/>
      <c r="B67" s="166" t="s">
        <v>63</v>
      </c>
      <c r="C67" s="167"/>
      <c r="D67" s="60" t="s">
        <v>60</v>
      </c>
      <c r="E67" s="150" t="s">
        <v>62</v>
      </c>
      <c r="F67" s="151"/>
      <c r="G67" s="152"/>
      <c r="H67" s="183">
        <v>475.75</v>
      </c>
      <c r="I67" s="184"/>
      <c r="J67" s="182"/>
      <c r="K67" s="182"/>
      <c r="L67" s="180">
        <f t="shared" si="7"/>
        <v>475.75</v>
      </c>
      <c r="M67" s="181"/>
    </row>
    <row r="68" spans="1:13" s="2" customFormat="1" ht="15.75" x14ac:dyDescent="0.25">
      <c r="A68" s="58"/>
      <c r="B68" s="178" t="s">
        <v>64</v>
      </c>
      <c r="C68" s="179"/>
      <c r="D68" s="60" t="s">
        <v>60</v>
      </c>
      <c r="E68" s="150" t="s">
        <v>65</v>
      </c>
      <c r="F68" s="151"/>
      <c r="G68" s="152"/>
      <c r="H68" s="164">
        <v>1565</v>
      </c>
      <c r="I68" s="165"/>
      <c r="J68" s="164"/>
      <c r="K68" s="165"/>
      <c r="L68" s="164">
        <f t="shared" si="7"/>
        <v>1565</v>
      </c>
      <c r="M68" s="165"/>
    </row>
    <row r="69" spans="1:13" s="2" customFormat="1" ht="15.75" customHeight="1" x14ac:dyDescent="0.25">
      <c r="A69" s="31">
        <v>2</v>
      </c>
      <c r="B69" s="175" t="s">
        <v>11</v>
      </c>
      <c r="C69" s="176"/>
      <c r="D69" s="56"/>
      <c r="E69" s="189"/>
      <c r="F69" s="189"/>
      <c r="G69" s="189"/>
      <c r="H69" s="147"/>
      <c r="I69" s="160"/>
      <c r="J69" s="170"/>
      <c r="K69" s="171"/>
      <c r="L69" s="136"/>
      <c r="M69" s="136"/>
    </row>
    <row r="70" spans="1:13" s="2" customFormat="1" ht="15.75" customHeight="1" x14ac:dyDescent="0.25">
      <c r="A70" s="58"/>
      <c r="B70" s="178" t="s">
        <v>66</v>
      </c>
      <c r="C70" s="179"/>
      <c r="D70" s="60" t="s">
        <v>67</v>
      </c>
      <c r="E70" s="150" t="s">
        <v>65</v>
      </c>
      <c r="F70" s="151"/>
      <c r="G70" s="152"/>
      <c r="H70" s="183">
        <v>513.1</v>
      </c>
      <c r="I70" s="184"/>
      <c r="J70" s="170"/>
      <c r="K70" s="171"/>
      <c r="L70" s="187">
        <f t="shared" ref="L70:L71" si="8">H70+J70</f>
        <v>513.1</v>
      </c>
      <c r="M70" s="188"/>
    </row>
    <row r="71" spans="1:13" s="2" customFormat="1" ht="15.75" x14ac:dyDescent="0.25">
      <c r="A71" s="31"/>
      <c r="B71" s="178" t="s">
        <v>68</v>
      </c>
      <c r="C71" s="179"/>
      <c r="D71" s="60" t="s">
        <v>69</v>
      </c>
      <c r="E71" s="150" t="s">
        <v>65</v>
      </c>
      <c r="F71" s="151"/>
      <c r="G71" s="152"/>
      <c r="H71" s="164">
        <v>48977</v>
      </c>
      <c r="I71" s="165"/>
      <c r="J71" s="138"/>
      <c r="K71" s="139"/>
      <c r="L71" s="164">
        <f t="shared" si="8"/>
        <v>48977</v>
      </c>
      <c r="M71" s="165"/>
    </row>
    <row r="72" spans="1:13" s="2" customFormat="1" ht="15.75" customHeight="1" x14ac:dyDescent="0.25">
      <c r="A72" s="31">
        <v>3</v>
      </c>
      <c r="B72" s="153" t="s">
        <v>10</v>
      </c>
      <c r="C72" s="154"/>
      <c r="D72" s="57"/>
      <c r="E72" s="157"/>
      <c r="F72" s="157"/>
      <c r="G72" s="157"/>
      <c r="H72" s="145"/>
      <c r="I72" s="145"/>
      <c r="J72" s="138"/>
      <c r="K72" s="139"/>
      <c r="L72" s="136"/>
      <c r="M72" s="136"/>
    </row>
    <row r="73" spans="1:13" s="2" customFormat="1" ht="30.75" customHeight="1" x14ac:dyDescent="0.25">
      <c r="A73" s="58"/>
      <c r="B73" s="150" t="s">
        <v>70</v>
      </c>
      <c r="C73" s="152"/>
      <c r="D73" s="57" t="s">
        <v>71</v>
      </c>
      <c r="E73" s="150" t="s">
        <v>65</v>
      </c>
      <c r="F73" s="151"/>
      <c r="G73" s="152"/>
      <c r="H73" s="160">
        <v>941</v>
      </c>
      <c r="I73" s="160"/>
      <c r="J73" s="138"/>
      <c r="K73" s="139"/>
      <c r="L73" s="138">
        <f t="shared" ref="L73:L74" si="9">H73+J73</f>
        <v>941</v>
      </c>
      <c r="M73" s="139"/>
    </row>
    <row r="74" spans="1:13" s="2" customFormat="1" ht="32.25" customHeight="1" x14ac:dyDescent="0.25">
      <c r="A74" s="31"/>
      <c r="B74" s="150" t="s">
        <v>72</v>
      </c>
      <c r="C74" s="152"/>
      <c r="D74" s="57" t="s">
        <v>71</v>
      </c>
      <c r="E74" s="150" t="s">
        <v>65</v>
      </c>
      <c r="F74" s="151"/>
      <c r="G74" s="152"/>
      <c r="H74" s="160">
        <v>13.2</v>
      </c>
      <c r="I74" s="160"/>
      <c r="J74" s="140"/>
      <c r="K74" s="141"/>
      <c r="L74" s="138">
        <f t="shared" si="9"/>
        <v>13.2</v>
      </c>
      <c r="M74" s="139"/>
    </row>
    <row r="75" spans="1:13" s="2" customFormat="1" ht="15.75" x14ac:dyDescent="0.25">
      <c r="A75" s="31"/>
      <c r="B75" s="153" t="s">
        <v>9</v>
      </c>
      <c r="C75" s="154"/>
      <c r="D75" s="57"/>
      <c r="E75" s="163"/>
      <c r="F75" s="163"/>
      <c r="G75" s="163"/>
      <c r="H75" s="145"/>
      <c r="I75" s="145"/>
      <c r="J75" s="161"/>
      <c r="K75" s="162"/>
      <c r="L75" s="136"/>
      <c r="M75" s="136"/>
    </row>
    <row r="76" spans="1:13" s="2" customFormat="1" ht="15.75" customHeight="1" x14ac:dyDescent="0.25">
      <c r="A76" s="59">
        <v>4</v>
      </c>
      <c r="B76" s="148" t="s">
        <v>73</v>
      </c>
      <c r="C76" s="149"/>
      <c r="D76" s="57" t="s">
        <v>8</v>
      </c>
      <c r="E76" s="150" t="s">
        <v>65</v>
      </c>
      <c r="F76" s="151"/>
      <c r="G76" s="152"/>
      <c r="H76" s="145">
        <v>0.6</v>
      </c>
      <c r="I76" s="145"/>
      <c r="J76" s="147"/>
      <c r="K76" s="147"/>
      <c r="L76" s="137">
        <f t="shared" ref="L76" si="10">H76+J76</f>
        <v>0.6</v>
      </c>
      <c r="M76" s="137"/>
    </row>
    <row r="77" spans="1:13" s="2" customFormat="1" ht="63" hidden="1" x14ac:dyDescent="0.25">
      <c r="A77" s="31"/>
      <c r="B77" s="35" t="s">
        <v>39</v>
      </c>
      <c r="C77" s="142" t="s">
        <v>8</v>
      </c>
      <c r="D77" s="143"/>
      <c r="E77" s="146" t="s">
        <v>7</v>
      </c>
      <c r="F77" s="146"/>
      <c r="G77" s="146"/>
      <c r="H77" s="144">
        <v>100</v>
      </c>
      <c r="I77" s="144"/>
      <c r="J77" s="144">
        <v>0</v>
      </c>
      <c r="K77" s="144"/>
      <c r="L77" s="136">
        <f>H77+J77</f>
        <v>100</v>
      </c>
      <c r="M77" s="136"/>
    </row>
    <row r="78" spans="1:13" s="2" customFormat="1" ht="18.75" customHeight="1" x14ac:dyDescent="0.25">
      <c r="A78" s="11"/>
    </row>
    <row r="79" spans="1:13" s="5" customFormat="1" ht="15.75" x14ac:dyDescent="0.25">
      <c r="A79" s="8" t="s">
        <v>95</v>
      </c>
      <c r="D79" s="6"/>
      <c r="G79" s="10"/>
      <c r="H79" s="10"/>
    </row>
    <row r="80" spans="1:13" s="5" customFormat="1" ht="15.75" customHeight="1" x14ac:dyDescent="0.25">
      <c r="A80" s="8" t="s">
        <v>96</v>
      </c>
      <c r="D80" s="6"/>
      <c r="F80" s="155"/>
      <c r="G80" s="155"/>
      <c r="I80" s="156" t="s">
        <v>98</v>
      </c>
      <c r="J80" s="156"/>
      <c r="K80" s="156"/>
    </row>
    <row r="81" spans="1:11" s="3" customFormat="1" ht="15.75" x14ac:dyDescent="0.25">
      <c r="A81" s="9" t="s">
        <v>5</v>
      </c>
      <c r="D81" s="4"/>
      <c r="F81" s="118" t="s">
        <v>1</v>
      </c>
      <c r="G81" s="118"/>
      <c r="I81" s="110" t="s">
        <v>0</v>
      </c>
      <c r="J81" s="110"/>
      <c r="K81" s="110"/>
    </row>
    <row r="82" spans="1:11" s="5" customFormat="1" ht="15.75" customHeight="1" x14ac:dyDescent="0.25">
      <c r="A82" s="8" t="s">
        <v>4</v>
      </c>
      <c r="D82" s="7"/>
      <c r="G82" s="7"/>
      <c r="H82" s="7"/>
    </row>
    <row r="83" spans="1:11" s="5" customFormat="1" ht="26.25" customHeight="1" x14ac:dyDescent="0.25">
      <c r="A83" s="55" t="s">
        <v>54</v>
      </c>
      <c r="D83" s="7"/>
      <c r="G83" s="7"/>
      <c r="H83" s="7"/>
    </row>
    <row r="84" spans="1:11" s="5" customFormat="1" ht="15.75" customHeight="1" x14ac:dyDescent="0.25">
      <c r="A84" s="8"/>
      <c r="D84" s="7"/>
      <c r="G84" s="7"/>
      <c r="H84" s="7"/>
    </row>
    <row r="85" spans="1:11" s="5" customFormat="1" ht="15.75" x14ac:dyDescent="0.25">
      <c r="A85" s="6" t="s">
        <v>3</v>
      </c>
      <c r="D85" s="6"/>
      <c r="F85" s="155"/>
      <c r="G85" s="155"/>
      <c r="I85" s="156" t="s">
        <v>2</v>
      </c>
      <c r="J85" s="156"/>
      <c r="K85" s="156"/>
    </row>
    <row r="86" spans="1:11" s="2" customFormat="1" ht="15" customHeight="1" x14ac:dyDescent="0.25">
      <c r="A86" s="4"/>
      <c r="D86" s="4"/>
      <c r="F86" s="118" t="s">
        <v>1</v>
      </c>
      <c r="G86" s="118"/>
      <c r="H86" s="3"/>
      <c r="I86" s="110" t="s">
        <v>0</v>
      </c>
      <c r="J86" s="110"/>
      <c r="K86" s="110"/>
    </row>
    <row r="88" spans="1:11" ht="15.75" x14ac:dyDescent="0.25">
      <c r="B88" s="61"/>
    </row>
    <row r="89" spans="1:11" x14ac:dyDescent="0.25">
      <c r="B89" s="50" t="s">
        <v>52</v>
      </c>
    </row>
    <row r="90" spans="1:11" ht="15.75" x14ac:dyDescent="0.25">
      <c r="B90" s="49" t="s">
        <v>53</v>
      </c>
    </row>
  </sheetData>
  <mergeCells count="179">
    <mergeCell ref="L73:M73"/>
    <mergeCell ref="J73:K73"/>
    <mergeCell ref="H73:I73"/>
    <mergeCell ref="E73:G73"/>
    <mergeCell ref="B73:C73"/>
    <mergeCell ref="H66:I66"/>
    <mergeCell ref="H65:I65"/>
    <mergeCell ref="E68:G68"/>
    <mergeCell ref="E66:G66"/>
    <mergeCell ref="E65:G65"/>
    <mergeCell ref="B68:C68"/>
    <mergeCell ref="B66:C66"/>
    <mergeCell ref="B65:C65"/>
    <mergeCell ref="L70:M70"/>
    <mergeCell ref="J70:K70"/>
    <mergeCell ref="H70:I70"/>
    <mergeCell ref="E70:G70"/>
    <mergeCell ref="B70:C70"/>
    <mergeCell ref="L72:M72"/>
    <mergeCell ref="E71:G71"/>
    <mergeCell ref="E69:G69"/>
    <mergeCell ref="H72:I72"/>
    <mergeCell ref="J72:K72"/>
    <mergeCell ref="E67:G67"/>
    <mergeCell ref="L67:M67"/>
    <mergeCell ref="J67:K67"/>
    <mergeCell ref="H67:I67"/>
    <mergeCell ref="B58:E58"/>
    <mergeCell ref="F56:G56"/>
    <mergeCell ref="H56:I56"/>
    <mergeCell ref="J56:K56"/>
    <mergeCell ref="L71:M71"/>
    <mergeCell ref="L69:M69"/>
    <mergeCell ref="L68:M68"/>
    <mergeCell ref="L66:M66"/>
    <mergeCell ref="L65:M65"/>
    <mergeCell ref="J68:K68"/>
    <mergeCell ref="J66:K66"/>
    <mergeCell ref="J65:K65"/>
    <mergeCell ref="H68:I68"/>
    <mergeCell ref="L64:M64"/>
    <mergeCell ref="L63:M63"/>
    <mergeCell ref="L62:M62"/>
    <mergeCell ref="H63:I63"/>
    <mergeCell ref="H62:I62"/>
    <mergeCell ref="J62:K62"/>
    <mergeCell ref="B57:E57"/>
    <mergeCell ref="B62:C62"/>
    <mergeCell ref="B63:C63"/>
    <mergeCell ref="B64:C64"/>
    <mergeCell ref="E62:G62"/>
    <mergeCell ref="J64:K64"/>
    <mergeCell ref="J63:K63"/>
    <mergeCell ref="B72:C72"/>
    <mergeCell ref="B71:C71"/>
    <mergeCell ref="B69:C69"/>
    <mergeCell ref="J59:K59"/>
    <mergeCell ref="B55:E55"/>
    <mergeCell ref="A59:E59"/>
    <mergeCell ref="H71:I71"/>
    <mergeCell ref="H69:I69"/>
    <mergeCell ref="H64:I64"/>
    <mergeCell ref="B54:E54"/>
    <mergeCell ref="J55:K55"/>
    <mergeCell ref="B67:C67"/>
    <mergeCell ref="B56:E56"/>
    <mergeCell ref="H55:I55"/>
    <mergeCell ref="F57:G57"/>
    <mergeCell ref="H57:I57"/>
    <mergeCell ref="F59:G59"/>
    <mergeCell ref="H59:I59"/>
    <mergeCell ref="F54:G54"/>
    <mergeCell ref="H54:I54"/>
    <mergeCell ref="J54:K54"/>
    <mergeCell ref="F55:G55"/>
    <mergeCell ref="J71:K71"/>
    <mergeCell ref="J69:K69"/>
    <mergeCell ref="J57:K57"/>
    <mergeCell ref="F58:G58"/>
    <mergeCell ref="H58:I58"/>
    <mergeCell ref="J58:K58"/>
    <mergeCell ref="F81:G81"/>
    <mergeCell ref="I81:K81"/>
    <mergeCell ref="F85:G85"/>
    <mergeCell ref="I85:K85"/>
    <mergeCell ref="E72:G72"/>
    <mergeCell ref="E64:G64"/>
    <mergeCell ref="E63:G63"/>
    <mergeCell ref="F86:G86"/>
    <mergeCell ref="I86:K86"/>
    <mergeCell ref="H74:I74"/>
    <mergeCell ref="F80:G80"/>
    <mergeCell ref="I80:K80"/>
    <mergeCell ref="J75:K75"/>
    <mergeCell ref="H75:I75"/>
    <mergeCell ref="E75:G75"/>
    <mergeCell ref="E74:G74"/>
    <mergeCell ref="L77:M77"/>
    <mergeCell ref="L76:M76"/>
    <mergeCell ref="L74:M74"/>
    <mergeCell ref="J74:K74"/>
    <mergeCell ref="C77:D77"/>
    <mergeCell ref="H77:I77"/>
    <mergeCell ref="H76:I76"/>
    <mergeCell ref="E77:G77"/>
    <mergeCell ref="J77:K77"/>
    <mergeCell ref="J76:K76"/>
    <mergeCell ref="B76:C76"/>
    <mergeCell ref="L75:M75"/>
    <mergeCell ref="E76:G76"/>
    <mergeCell ref="B75:C75"/>
    <mergeCell ref="B74:C74"/>
    <mergeCell ref="E21:F21"/>
    <mergeCell ref="C21:D21"/>
    <mergeCell ref="E22:F22"/>
    <mergeCell ref="G21:L21"/>
    <mergeCell ref="G22:L22"/>
    <mergeCell ref="J53:K53"/>
    <mergeCell ref="H50:I50"/>
    <mergeCell ref="J50:K50"/>
    <mergeCell ref="H51:I51"/>
    <mergeCell ref="J51:K51"/>
    <mergeCell ref="D51:E51"/>
    <mergeCell ref="F51:G51"/>
    <mergeCell ref="A50:E50"/>
    <mergeCell ref="F50:G50"/>
    <mergeCell ref="B51:C51"/>
    <mergeCell ref="B53:E53"/>
    <mergeCell ref="F53:G53"/>
    <mergeCell ref="H53:I53"/>
    <mergeCell ref="B49:E49"/>
    <mergeCell ref="B41:J41"/>
    <mergeCell ref="H47:I47"/>
    <mergeCell ref="J47:K47"/>
    <mergeCell ref="B48:E48"/>
    <mergeCell ref="B45:E45"/>
    <mergeCell ref="J8:K8"/>
    <mergeCell ref="J9:M9"/>
    <mergeCell ref="J10:M10"/>
    <mergeCell ref="A14:M14"/>
    <mergeCell ref="A15:M15"/>
    <mergeCell ref="A16:M16"/>
    <mergeCell ref="J12:M12"/>
    <mergeCell ref="F49:G49"/>
    <mergeCell ref="H49:I49"/>
    <mergeCell ref="J49:K49"/>
    <mergeCell ref="E25:F25"/>
    <mergeCell ref="C22:D22"/>
    <mergeCell ref="E24:F24"/>
    <mergeCell ref="K24:L24"/>
    <mergeCell ref="B17:F17"/>
    <mergeCell ref="G17:L17"/>
    <mergeCell ref="B18:F18"/>
    <mergeCell ref="G18:L18"/>
    <mergeCell ref="B19:F19"/>
    <mergeCell ref="G19:L19"/>
    <mergeCell ref="B20:F20"/>
    <mergeCell ref="G20:L20"/>
    <mergeCell ref="B47:E47"/>
    <mergeCell ref="F47:G47"/>
    <mergeCell ref="F48:G48"/>
    <mergeCell ref="H48:I48"/>
    <mergeCell ref="J48:K48"/>
    <mergeCell ref="B46:E46"/>
    <mergeCell ref="F45:G45"/>
    <mergeCell ref="F46:G46"/>
    <mergeCell ref="H46:I46"/>
    <mergeCell ref="E26:F26"/>
    <mergeCell ref="D28:M28"/>
    <mergeCell ref="D29:M29"/>
    <mergeCell ref="B38:J38"/>
    <mergeCell ref="B31:J31"/>
    <mergeCell ref="B32:J32"/>
    <mergeCell ref="B33:J33"/>
    <mergeCell ref="H45:I45"/>
    <mergeCell ref="J45:K45"/>
    <mergeCell ref="B39:J39"/>
    <mergeCell ref="B40:J40"/>
    <mergeCell ref="J46:K46"/>
  </mergeCells>
  <printOptions horizontalCentered="1" verticalCentered="1"/>
  <pageMargins left="0" right="0" top="0" bottom="0" header="0" footer="0"/>
  <pageSetup paperSize="9" scale="74" fitToHeight="2" orientation="landscape" horizontalDpi="180" verticalDpi="180" r:id="rId1"/>
  <headerFooter alignWithMargins="0"/>
  <rowBreaks count="1" manualBreakCount="1">
    <brk id="5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6"/>
  <sheetViews>
    <sheetView view="pageBreakPreview" zoomScale="90" zoomScaleSheetLayoutView="90" workbookViewId="0">
      <selection activeCell="A13" sqref="A13:M13"/>
    </sheetView>
  </sheetViews>
  <sheetFormatPr defaultRowHeight="15" x14ac:dyDescent="0.25"/>
  <cols>
    <col min="1" max="1" width="6.5703125" style="1" customWidth="1"/>
    <col min="2" max="2" width="34.42578125" customWidth="1"/>
    <col min="3" max="3" width="9.85546875" customWidth="1"/>
    <col min="4" max="4" width="13.85546875" customWidth="1"/>
    <col min="5" max="5" width="11" customWidth="1"/>
    <col min="6" max="6" width="12.140625" customWidth="1"/>
    <col min="7" max="7" width="11.140625" customWidth="1"/>
    <col min="8" max="8" width="12.5703125" customWidth="1"/>
    <col min="9" max="9" width="12.42578125" customWidth="1"/>
    <col min="10" max="10" width="12.85546875" customWidth="1"/>
    <col min="11" max="11" width="12.140625" customWidth="1"/>
    <col min="12" max="12" width="12.85546875" customWidth="1"/>
    <col min="13" max="13" width="18.140625" customWidth="1"/>
  </cols>
  <sheetData>
    <row r="1" spans="1:13" x14ac:dyDescent="0.25">
      <c r="J1" s="62" t="s">
        <v>31</v>
      </c>
      <c r="K1" s="63"/>
      <c r="L1" s="63"/>
      <c r="M1" s="63"/>
    </row>
    <row r="2" spans="1:13" x14ac:dyDescent="0.25">
      <c r="J2" s="64" t="s">
        <v>32</v>
      </c>
      <c r="K2" s="63"/>
      <c r="L2" s="63"/>
      <c r="M2" s="63"/>
    </row>
    <row r="3" spans="1:13" x14ac:dyDescent="0.25">
      <c r="J3" s="64" t="s">
        <v>42</v>
      </c>
      <c r="K3" s="63"/>
      <c r="L3" s="63"/>
      <c r="M3" s="63"/>
    </row>
    <row r="4" spans="1:13" x14ac:dyDescent="0.25">
      <c r="J4" s="64" t="s">
        <v>33</v>
      </c>
      <c r="K4" s="63"/>
      <c r="L4" s="63"/>
      <c r="M4" s="63"/>
    </row>
    <row r="5" spans="1:13" x14ac:dyDescent="0.25">
      <c r="J5" s="64" t="s">
        <v>41</v>
      </c>
      <c r="K5" s="63"/>
      <c r="L5" s="63"/>
      <c r="M5" s="63"/>
    </row>
    <row r="6" spans="1:13" ht="10.5" customHeight="1" x14ac:dyDescent="0.25">
      <c r="J6" s="63"/>
      <c r="K6" s="63"/>
      <c r="L6" s="63"/>
      <c r="M6" s="30"/>
    </row>
    <row r="7" spans="1:13" s="2" customFormat="1" ht="15.75" x14ac:dyDescent="0.25">
      <c r="A7" s="4"/>
      <c r="J7" s="9" t="s">
        <v>31</v>
      </c>
      <c r="K7" s="65"/>
      <c r="L7" s="65"/>
      <c r="M7" s="65"/>
    </row>
    <row r="8" spans="1:13" s="2" customFormat="1" ht="15.75" x14ac:dyDescent="0.25">
      <c r="A8" s="4"/>
      <c r="J8" s="108" t="s">
        <v>30</v>
      </c>
      <c r="K8" s="108"/>
      <c r="L8" s="65"/>
      <c r="M8" s="25"/>
    </row>
    <row r="9" spans="1:13" s="2" customFormat="1" ht="18" customHeight="1" x14ac:dyDescent="0.25">
      <c r="A9" s="4"/>
      <c r="J9" s="109" t="s">
        <v>24</v>
      </c>
      <c r="K9" s="109"/>
      <c r="L9" s="109"/>
      <c r="M9" s="109"/>
    </row>
    <row r="10" spans="1:13" s="2" customFormat="1" ht="15" customHeight="1" x14ac:dyDescent="0.25">
      <c r="A10" s="4"/>
      <c r="J10" s="110" t="s">
        <v>80</v>
      </c>
      <c r="K10" s="110"/>
      <c r="L10" s="110"/>
      <c r="M10" s="110"/>
    </row>
    <row r="11" spans="1:13" s="2" customFormat="1" ht="18.75" customHeight="1" x14ac:dyDescent="0.25">
      <c r="A11" s="66"/>
      <c r="J11" s="190">
        <v>44174</v>
      </c>
      <c r="K11" s="68" t="s">
        <v>29</v>
      </c>
      <c r="L11" s="191" t="s">
        <v>101</v>
      </c>
      <c r="M11" s="65"/>
    </row>
    <row r="12" spans="1:13" s="2" customFormat="1" x14ac:dyDescent="0.25">
      <c r="A12" s="1"/>
      <c r="M12" s="29"/>
    </row>
    <row r="13" spans="1:13" s="2" customFormat="1" ht="18.75" x14ac:dyDescent="0.3">
      <c r="A13" s="111" t="s">
        <v>28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</row>
    <row r="14" spans="1:13" s="2" customFormat="1" ht="18.75" x14ac:dyDescent="0.3">
      <c r="A14" s="111" t="s">
        <v>90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</row>
    <row r="15" spans="1:13" s="2" customFormat="1" ht="19.5" x14ac:dyDescent="0.35">
      <c r="A15" s="112" t="s">
        <v>102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1:13" s="28" customFormat="1" ht="19.5" x14ac:dyDescent="0.35">
      <c r="A16" s="8" t="s">
        <v>27</v>
      </c>
      <c r="B16" s="192" t="s">
        <v>24</v>
      </c>
      <c r="C16" s="192"/>
      <c r="D16" s="192"/>
      <c r="E16" s="192"/>
      <c r="F16" s="192"/>
      <c r="G16" s="117" t="s">
        <v>43</v>
      </c>
      <c r="H16" s="117"/>
      <c r="I16" s="117"/>
      <c r="J16" s="117"/>
      <c r="K16" s="117"/>
      <c r="L16" s="117"/>
      <c r="M16" s="86" t="s">
        <v>81</v>
      </c>
    </row>
    <row r="17" spans="1:15" s="26" customFormat="1" ht="11.25" x14ac:dyDescent="0.2">
      <c r="A17" s="70"/>
      <c r="B17" s="118" t="s">
        <v>26</v>
      </c>
      <c r="C17" s="118"/>
      <c r="D17" s="118"/>
      <c r="E17" s="118"/>
      <c r="F17" s="118"/>
      <c r="G17" s="118" t="s">
        <v>82</v>
      </c>
      <c r="H17" s="118"/>
      <c r="I17" s="118"/>
      <c r="J17" s="118"/>
      <c r="K17" s="118"/>
      <c r="L17" s="118"/>
      <c r="M17" s="81" t="s">
        <v>83</v>
      </c>
    </row>
    <row r="18" spans="1:15" s="28" customFormat="1" ht="19.5" x14ac:dyDescent="0.3">
      <c r="A18" s="8" t="s">
        <v>25</v>
      </c>
      <c r="B18" s="193" t="s">
        <v>24</v>
      </c>
      <c r="C18" s="193"/>
      <c r="D18" s="193"/>
      <c r="E18" s="193"/>
      <c r="F18" s="193"/>
      <c r="G18" s="117" t="s">
        <v>43</v>
      </c>
      <c r="H18" s="117"/>
      <c r="I18" s="117"/>
      <c r="J18" s="117"/>
      <c r="K18" s="117"/>
      <c r="L18" s="117"/>
      <c r="M18" s="86" t="s">
        <v>81</v>
      </c>
      <c r="O18" s="28">
        <v>721</v>
      </c>
    </row>
    <row r="19" spans="1:15" s="26" customFormat="1" ht="12" customHeight="1" x14ac:dyDescent="0.2">
      <c r="A19" s="70"/>
      <c r="B19" s="118" t="s">
        <v>26</v>
      </c>
      <c r="C19" s="118"/>
      <c r="D19" s="118"/>
      <c r="E19" s="118"/>
      <c r="F19" s="118"/>
      <c r="G19" s="118" t="s">
        <v>82</v>
      </c>
      <c r="H19" s="118"/>
      <c r="I19" s="118"/>
      <c r="J19" s="118"/>
      <c r="K19" s="118"/>
      <c r="L19" s="118"/>
      <c r="M19" s="81" t="s">
        <v>83</v>
      </c>
      <c r="O19" s="26" t="s">
        <v>103</v>
      </c>
    </row>
    <row r="20" spans="1:15" s="27" customFormat="1" ht="39" customHeight="1" x14ac:dyDescent="0.25">
      <c r="A20" s="55" t="s">
        <v>23</v>
      </c>
      <c r="B20" s="86" t="s">
        <v>104</v>
      </c>
      <c r="C20" s="194" t="s">
        <v>105</v>
      </c>
      <c r="D20" s="194"/>
      <c r="E20" s="194" t="s">
        <v>106</v>
      </c>
      <c r="F20" s="194"/>
      <c r="G20" s="195" t="s">
        <v>103</v>
      </c>
      <c r="H20" s="195"/>
      <c r="I20" s="195"/>
      <c r="J20" s="195"/>
      <c r="K20" s="195"/>
      <c r="L20" s="195"/>
      <c r="M20" s="86" t="s">
        <v>107</v>
      </c>
    </row>
    <row r="21" spans="1:15" s="26" customFormat="1" ht="22.5" x14ac:dyDescent="0.2">
      <c r="A21" s="70"/>
      <c r="B21" s="71" t="s">
        <v>84</v>
      </c>
      <c r="C21" s="113" t="s">
        <v>85</v>
      </c>
      <c r="D21" s="113"/>
      <c r="E21" s="124" t="s">
        <v>86</v>
      </c>
      <c r="F21" s="124"/>
      <c r="G21" s="124" t="s">
        <v>87</v>
      </c>
      <c r="H21" s="124"/>
      <c r="I21" s="124"/>
      <c r="J21" s="124"/>
      <c r="K21" s="124"/>
      <c r="L21" s="124"/>
      <c r="M21" s="80" t="s">
        <v>88</v>
      </c>
    </row>
    <row r="22" spans="1:15" s="2" customFormat="1" ht="10.5" customHeight="1" x14ac:dyDescent="0.25">
      <c r="A22" s="21"/>
    </row>
    <row r="23" spans="1:15" s="2" customFormat="1" ht="15.75" x14ac:dyDescent="0.25">
      <c r="A23" s="9" t="s">
        <v>22</v>
      </c>
      <c r="E23" s="114">
        <f>E24+E25</f>
        <v>16646889.060000004</v>
      </c>
      <c r="F23" s="114"/>
      <c r="G23" s="9" t="s">
        <v>34</v>
      </c>
      <c r="K23" s="115"/>
      <c r="L23" s="115"/>
      <c r="M23" s="9"/>
    </row>
    <row r="24" spans="1:15" s="2" customFormat="1" ht="15.75" x14ac:dyDescent="0.25">
      <c r="A24" s="9"/>
      <c r="D24" s="25" t="s">
        <v>21</v>
      </c>
      <c r="E24" s="97">
        <f>F48</f>
        <v>16415715.060000004</v>
      </c>
      <c r="F24" s="97"/>
      <c r="G24" s="9" t="s">
        <v>35</v>
      </c>
      <c r="K24" s="85"/>
      <c r="L24" s="85"/>
      <c r="M24" s="9"/>
    </row>
    <row r="25" spans="1:15" s="2" customFormat="1" ht="15.75" x14ac:dyDescent="0.25">
      <c r="A25" s="9"/>
      <c r="D25" s="25" t="s">
        <v>20</v>
      </c>
      <c r="E25" s="97">
        <f>H48</f>
        <v>231174</v>
      </c>
      <c r="F25" s="97"/>
      <c r="G25" s="9" t="s">
        <v>36</v>
      </c>
      <c r="K25" s="85"/>
      <c r="L25" s="85"/>
      <c r="M25" s="9"/>
    </row>
    <row r="26" spans="1:15" s="2" customFormat="1" ht="10.5" customHeight="1" x14ac:dyDescent="0.25">
      <c r="A26" s="9"/>
    </row>
    <row r="27" spans="1:15" s="2" customFormat="1" ht="110.25" customHeight="1" x14ac:dyDescent="0.25">
      <c r="A27" s="9" t="s">
        <v>19</v>
      </c>
      <c r="D27" s="196" t="s">
        <v>108</v>
      </c>
      <c r="E27" s="196"/>
      <c r="F27" s="196"/>
      <c r="G27" s="196"/>
      <c r="H27" s="196"/>
      <c r="I27" s="196"/>
      <c r="J27" s="196"/>
      <c r="K27" s="196"/>
      <c r="L27" s="196"/>
      <c r="M27" s="196"/>
    </row>
    <row r="28" spans="1:15" s="2" customFormat="1" ht="5.25" customHeight="1" x14ac:dyDescent="0.25">
      <c r="A28" s="21"/>
      <c r="D28" s="99"/>
      <c r="E28" s="99"/>
      <c r="F28" s="99"/>
      <c r="G28" s="99"/>
      <c r="H28" s="99"/>
      <c r="I28" s="99"/>
      <c r="J28" s="99"/>
      <c r="K28" s="99"/>
      <c r="L28" s="99"/>
      <c r="M28" s="99"/>
    </row>
    <row r="29" spans="1:15" s="22" customFormat="1" ht="15.75" x14ac:dyDescent="0.25">
      <c r="A29" s="23" t="s">
        <v>44</v>
      </c>
      <c r="C29" s="40"/>
      <c r="D29" s="40"/>
      <c r="E29" s="40"/>
      <c r="F29" s="40"/>
      <c r="G29" s="40"/>
      <c r="H29" s="40"/>
      <c r="I29" s="40"/>
      <c r="J29" s="40"/>
      <c r="K29" s="41"/>
      <c r="L29" s="41"/>
      <c r="M29" s="41"/>
    </row>
    <row r="30" spans="1:15" s="22" customFormat="1" ht="15.75" x14ac:dyDescent="0.25">
      <c r="A30" s="32" t="s">
        <v>15</v>
      </c>
      <c r="B30" s="100" t="s">
        <v>45</v>
      </c>
      <c r="C30" s="101"/>
      <c r="D30" s="101"/>
      <c r="E30" s="101"/>
      <c r="F30" s="101"/>
      <c r="G30" s="101"/>
      <c r="H30" s="101"/>
      <c r="I30" s="101"/>
      <c r="J30" s="102"/>
      <c r="K30" s="54"/>
      <c r="L30" s="41"/>
      <c r="M30" s="41"/>
    </row>
    <row r="31" spans="1:15" s="22" customFormat="1" ht="15.75" x14ac:dyDescent="0.25">
      <c r="A31" s="37">
        <v>1</v>
      </c>
      <c r="B31" s="103" t="s">
        <v>56</v>
      </c>
      <c r="C31" s="104"/>
      <c r="D31" s="104"/>
      <c r="E31" s="104"/>
      <c r="F31" s="104"/>
      <c r="G31" s="104"/>
      <c r="H31" s="104"/>
      <c r="I31" s="104"/>
      <c r="J31" s="105"/>
      <c r="K31" s="41"/>
      <c r="L31" s="41"/>
      <c r="M31" s="41"/>
    </row>
    <row r="32" spans="1:15" s="22" customFormat="1" ht="15.75" hidden="1" x14ac:dyDescent="0.25">
      <c r="A32" s="37">
        <v>2</v>
      </c>
      <c r="B32" s="103" t="s">
        <v>40</v>
      </c>
      <c r="C32" s="104"/>
      <c r="D32" s="104"/>
      <c r="E32" s="104"/>
      <c r="F32" s="104"/>
      <c r="G32" s="104"/>
      <c r="H32" s="104"/>
      <c r="I32" s="104"/>
      <c r="J32" s="105"/>
      <c r="K32" s="41"/>
      <c r="L32" s="41"/>
      <c r="M32" s="41"/>
    </row>
    <row r="33" spans="1:14" s="22" customFormat="1" ht="15.75" x14ac:dyDescent="0.25">
      <c r="A33" s="2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1:14" s="2" customFormat="1" ht="15.75" x14ac:dyDescent="0.25">
      <c r="A34" s="9" t="s">
        <v>46</v>
      </c>
      <c r="C34" s="51" t="s">
        <v>58</v>
      </c>
      <c r="D34" s="52"/>
      <c r="E34" s="52"/>
      <c r="F34" s="52"/>
      <c r="G34" s="52"/>
      <c r="H34" s="52"/>
    </row>
    <row r="35" spans="1:14" s="2" customFormat="1" ht="15.75" x14ac:dyDescent="0.25">
      <c r="A35" s="33"/>
      <c r="B35" s="34"/>
      <c r="C35" s="34"/>
      <c r="D35" s="34"/>
      <c r="E35" s="34"/>
      <c r="F35" s="34"/>
      <c r="G35" s="34"/>
      <c r="H35" s="34"/>
      <c r="I35" s="34"/>
      <c r="J35" s="34"/>
    </row>
    <row r="36" spans="1:14" s="2" customFormat="1" ht="15.75" x14ac:dyDescent="0.25">
      <c r="A36" s="9" t="s">
        <v>47</v>
      </c>
      <c r="K36" s="14"/>
    </row>
    <row r="37" spans="1:14" s="16" customFormat="1" ht="15.75" x14ac:dyDescent="0.25">
      <c r="A37" s="32" t="s">
        <v>15</v>
      </c>
      <c r="B37" s="100" t="s">
        <v>18</v>
      </c>
      <c r="C37" s="101"/>
      <c r="D37" s="101"/>
      <c r="E37" s="101"/>
      <c r="F37" s="101"/>
      <c r="G37" s="101"/>
      <c r="H37" s="101"/>
      <c r="I37" s="101"/>
      <c r="J37" s="102"/>
      <c r="K37" s="43"/>
    </row>
    <row r="38" spans="1:14" s="3" customFormat="1" ht="15.75" x14ac:dyDescent="0.25">
      <c r="A38" s="37">
        <v>1</v>
      </c>
      <c r="B38" s="103" t="s">
        <v>109</v>
      </c>
      <c r="C38" s="104"/>
      <c r="D38" s="104"/>
      <c r="E38" s="104"/>
      <c r="F38" s="104"/>
      <c r="G38" s="104"/>
      <c r="H38" s="104"/>
      <c r="I38" s="104"/>
      <c r="J38" s="105"/>
      <c r="K38" s="44"/>
    </row>
    <row r="39" spans="1:14" s="2" customFormat="1" ht="15.75" x14ac:dyDescent="0.25">
      <c r="A39" s="37">
        <v>2</v>
      </c>
      <c r="B39" s="103" t="s">
        <v>77</v>
      </c>
      <c r="C39" s="104"/>
      <c r="D39" s="104"/>
      <c r="E39" s="104"/>
      <c r="F39" s="104"/>
      <c r="G39" s="104"/>
      <c r="H39" s="104"/>
      <c r="I39" s="104"/>
      <c r="J39" s="105"/>
      <c r="K39" s="45"/>
    </row>
    <row r="40" spans="1:14" s="2" customFormat="1" ht="15.75" x14ac:dyDescent="0.25">
      <c r="A40" s="37">
        <v>3</v>
      </c>
      <c r="B40" s="103" t="s">
        <v>91</v>
      </c>
      <c r="C40" s="104"/>
      <c r="D40" s="104"/>
      <c r="E40" s="104"/>
      <c r="F40" s="104"/>
      <c r="G40" s="104"/>
      <c r="H40" s="104"/>
      <c r="I40" s="104"/>
      <c r="J40" s="105"/>
      <c r="K40" s="45"/>
    </row>
    <row r="41" spans="1:14" s="2" customFormat="1" ht="12.75" customHeight="1" x14ac:dyDescent="0.25">
      <c r="A41" s="47"/>
      <c r="B41" s="48"/>
      <c r="C41" s="48"/>
      <c r="D41" s="48"/>
      <c r="E41" s="48"/>
      <c r="F41" s="48"/>
      <c r="G41" s="48"/>
      <c r="H41" s="48"/>
      <c r="I41" s="48"/>
      <c r="J41" s="48"/>
      <c r="K41" s="45"/>
    </row>
    <row r="42" spans="1:14" s="2" customFormat="1" ht="15.75" x14ac:dyDescent="0.25">
      <c r="A42" s="12" t="s">
        <v>51</v>
      </c>
      <c r="K42" s="14" t="s">
        <v>35</v>
      </c>
    </row>
    <row r="43" spans="1:14" s="2" customFormat="1" ht="15.75" x14ac:dyDescent="0.25">
      <c r="A43" s="32" t="s">
        <v>15</v>
      </c>
      <c r="B43" s="100" t="s">
        <v>37</v>
      </c>
      <c r="C43" s="101"/>
      <c r="D43" s="101"/>
      <c r="E43" s="102"/>
      <c r="F43" s="93" t="s">
        <v>17</v>
      </c>
      <c r="G43" s="94"/>
      <c r="H43" s="93" t="s">
        <v>16</v>
      </c>
      <c r="I43" s="94"/>
      <c r="J43" s="106" t="s">
        <v>6</v>
      </c>
      <c r="K43" s="107"/>
    </row>
    <row r="44" spans="1:14" s="2" customFormat="1" x14ac:dyDescent="0.25">
      <c r="A44" s="46">
        <v>1</v>
      </c>
      <c r="B44" s="91">
        <v>2</v>
      </c>
      <c r="C44" s="91"/>
      <c r="D44" s="91"/>
      <c r="E44" s="92"/>
      <c r="F44" s="95">
        <v>3</v>
      </c>
      <c r="G44" s="96"/>
      <c r="H44" s="95">
        <v>4</v>
      </c>
      <c r="I44" s="96"/>
      <c r="J44" s="95">
        <v>5</v>
      </c>
      <c r="K44" s="96"/>
    </row>
    <row r="45" spans="1:14" s="2" customFormat="1" ht="15.75" x14ac:dyDescent="0.25">
      <c r="A45" s="37">
        <v>1</v>
      </c>
      <c r="B45" s="120" t="s">
        <v>110</v>
      </c>
      <c r="C45" s="121"/>
      <c r="D45" s="121"/>
      <c r="E45" s="122"/>
      <c r="F45" s="88">
        <f>21821700-F46-F47+18086+114358+31000.1-4309483-3816731+1112224+83059+262000+291475+657980-12400.04+162447</f>
        <v>15904563.070000004</v>
      </c>
      <c r="G45" s="89"/>
      <c r="H45" s="88">
        <f>99000+168365.45+37000-73191.45</f>
        <v>231174</v>
      </c>
      <c r="I45" s="89"/>
      <c r="J45" s="88">
        <f>F45+H45</f>
        <v>16135737.070000004</v>
      </c>
      <c r="K45" s="89"/>
      <c r="N45" s="2">
        <f>6785201-25494+54327-60281-2018</f>
        <v>6751735</v>
      </c>
    </row>
    <row r="46" spans="1:14" s="2" customFormat="1" ht="15.75" x14ac:dyDescent="0.25">
      <c r="A46" s="37">
        <v>2</v>
      </c>
      <c r="B46" s="120" t="s">
        <v>91</v>
      </c>
      <c r="C46" s="121"/>
      <c r="D46" s="121"/>
      <c r="E46" s="122"/>
      <c r="F46" s="88">
        <v>511151.99</v>
      </c>
      <c r="G46" s="89"/>
      <c r="H46" s="88"/>
      <c r="I46" s="89"/>
      <c r="J46" s="88">
        <f>F46+H46</f>
        <v>511151.99</v>
      </c>
      <c r="K46" s="89"/>
    </row>
    <row r="47" spans="1:14" s="2" customFormat="1" ht="15.75" hidden="1" customHeight="1" x14ac:dyDescent="0.25">
      <c r="A47" s="37">
        <v>3</v>
      </c>
      <c r="B47" s="133" t="s">
        <v>77</v>
      </c>
      <c r="C47" s="134"/>
      <c r="D47" s="134"/>
      <c r="E47" s="135"/>
      <c r="F47" s="88"/>
      <c r="G47" s="89"/>
      <c r="H47" s="90"/>
      <c r="I47" s="90"/>
      <c r="J47" s="88">
        <f>F47+H47</f>
        <v>0</v>
      </c>
      <c r="K47" s="89"/>
    </row>
    <row r="48" spans="1:14" s="2" customFormat="1" ht="15.75" customHeight="1" x14ac:dyDescent="0.25">
      <c r="A48" s="129" t="s">
        <v>6</v>
      </c>
      <c r="B48" s="130"/>
      <c r="C48" s="130"/>
      <c r="D48" s="130"/>
      <c r="E48" s="131"/>
      <c r="F48" s="126">
        <f>F45+F46+F47</f>
        <v>16415715.060000004</v>
      </c>
      <c r="G48" s="127"/>
      <c r="H48" s="126">
        <f t="shared" ref="H48" si="0">H45+H46+H47</f>
        <v>231174</v>
      </c>
      <c r="I48" s="127"/>
      <c r="J48" s="126">
        <f t="shared" ref="J48" si="1">J45+J46+J47</f>
        <v>16646889.060000004</v>
      </c>
      <c r="K48" s="127"/>
    </row>
    <row r="49" spans="1:24" s="2" customFormat="1" ht="15.75" x14ac:dyDescent="0.25">
      <c r="A49" s="42"/>
      <c r="B49" s="132"/>
      <c r="C49" s="132"/>
      <c r="D49" s="128"/>
      <c r="E49" s="128"/>
      <c r="F49" s="128"/>
      <c r="G49" s="128"/>
      <c r="H49" s="128"/>
      <c r="I49" s="128"/>
      <c r="J49" s="128"/>
      <c r="K49" s="128"/>
    </row>
    <row r="50" spans="1:24" s="2" customFormat="1" ht="16.5" customHeight="1" x14ac:dyDescent="0.25">
      <c r="A50" s="12" t="s">
        <v>49</v>
      </c>
      <c r="K50" s="14" t="s">
        <v>35</v>
      </c>
    </row>
    <row r="51" spans="1:24" s="2" customFormat="1" ht="15.75" x14ac:dyDescent="0.25">
      <c r="A51" s="32" t="s">
        <v>15</v>
      </c>
      <c r="B51" s="100" t="s">
        <v>48</v>
      </c>
      <c r="C51" s="101"/>
      <c r="D51" s="101"/>
      <c r="E51" s="102"/>
      <c r="F51" s="93" t="s">
        <v>17</v>
      </c>
      <c r="G51" s="94"/>
      <c r="H51" s="93" t="s">
        <v>16</v>
      </c>
      <c r="I51" s="94"/>
      <c r="J51" s="106" t="s">
        <v>6</v>
      </c>
      <c r="K51" s="107"/>
    </row>
    <row r="52" spans="1:24" s="3" customFormat="1" ht="15.75" customHeight="1" x14ac:dyDescent="0.25">
      <c r="A52" s="46">
        <v>1</v>
      </c>
      <c r="B52" s="91">
        <v>2</v>
      </c>
      <c r="C52" s="91"/>
      <c r="D52" s="91"/>
      <c r="E52" s="92"/>
      <c r="F52" s="95">
        <v>3</v>
      </c>
      <c r="G52" s="96"/>
      <c r="H52" s="95">
        <v>4</v>
      </c>
      <c r="I52" s="96"/>
      <c r="J52" s="95">
        <v>5</v>
      </c>
      <c r="K52" s="96"/>
    </row>
    <row r="53" spans="1:24" s="2" customFormat="1" ht="31.5" customHeight="1" x14ac:dyDescent="0.25">
      <c r="A53" s="37"/>
      <c r="B53" s="120" t="s">
        <v>97</v>
      </c>
      <c r="C53" s="121"/>
      <c r="D53" s="121"/>
      <c r="E53" s="122"/>
      <c r="F53" s="88">
        <v>3494551</v>
      </c>
      <c r="G53" s="89"/>
      <c r="H53" s="88">
        <v>231174</v>
      </c>
      <c r="I53" s="89"/>
      <c r="J53" s="88">
        <f>F53+H53</f>
        <v>3725725</v>
      </c>
      <c r="K53" s="89"/>
      <c r="O53" s="120" t="s">
        <v>111</v>
      </c>
      <c r="P53" s="121"/>
      <c r="Q53" s="121"/>
      <c r="R53" s="122"/>
      <c r="S53" s="88">
        <v>216246</v>
      </c>
      <c r="T53" s="89"/>
      <c r="U53" s="88">
        <v>19488</v>
      </c>
      <c r="V53" s="89"/>
      <c r="W53" s="88">
        <f>S53+U53</f>
        <v>235734</v>
      </c>
      <c r="X53" s="89"/>
    </row>
    <row r="54" spans="1:24" s="2" customFormat="1" ht="33" hidden="1" customHeight="1" x14ac:dyDescent="0.25">
      <c r="A54" s="37"/>
      <c r="B54" s="120"/>
      <c r="C54" s="121"/>
      <c r="D54" s="121"/>
      <c r="E54" s="122"/>
      <c r="F54" s="88"/>
      <c r="G54" s="89"/>
      <c r="H54" s="172"/>
      <c r="I54" s="172"/>
      <c r="J54" s="88">
        <f>F54+H54</f>
        <v>0</v>
      </c>
      <c r="K54" s="89"/>
      <c r="O54" s="120" t="s">
        <v>75</v>
      </c>
      <c r="P54" s="121"/>
      <c r="Q54" s="121"/>
      <c r="R54" s="122"/>
      <c r="S54" s="88">
        <v>4319</v>
      </c>
      <c r="T54" s="89"/>
      <c r="U54" s="172"/>
      <c r="V54" s="172"/>
      <c r="W54" s="88">
        <f>S54+U54</f>
        <v>4319</v>
      </c>
      <c r="X54" s="89"/>
    </row>
    <row r="55" spans="1:24" s="2" customFormat="1" ht="30" hidden="1" customHeight="1" x14ac:dyDescent="0.25">
      <c r="A55" s="37"/>
      <c r="B55" s="120"/>
      <c r="C55" s="121"/>
      <c r="D55" s="121"/>
      <c r="E55" s="122"/>
      <c r="F55" s="88"/>
      <c r="G55" s="89"/>
      <c r="H55" s="90"/>
      <c r="I55" s="90"/>
      <c r="J55" s="88">
        <f>F55+H55</f>
        <v>0</v>
      </c>
      <c r="K55" s="89"/>
      <c r="O55" s="120" t="s">
        <v>78</v>
      </c>
      <c r="P55" s="121"/>
      <c r="Q55" s="121"/>
      <c r="R55" s="122"/>
      <c r="S55" s="197">
        <v>4616337.3600000003</v>
      </c>
      <c r="T55" s="198"/>
      <c r="U55" s="199"/>
      <c r="V55" s="199"/>
      <c r="W55" s="197">
        <f>S55+U55</f>
        <v>4616337.3600000003</v>
      </c>
      <c r="X55" s="198"/>
    </row>
    <row r="56" spans="1:24" s="2" customFormat="1" ht="15.75" hidden="1" customHeight="1" x14ac:dyDescent="0.25">
      <c r="A56" s="200"/>
      <c r="B56" s="200"/>
      <c r="C56" s="200"/>
      <c r="D56" s="200"/>
      <c r="E56" s="201"/>
      <c r="F56" s="202"/>
      <c r="G56" s="203"/>
      <c r="H56" s="90"/>
      <c r="I56" s="90"/>
      <c r="J56" s="90"/>
      <c r="K56" s="90"/>
    </row>
    <row r="57" spans="1:24" s="13" customFormat="1" ht="15.75" customHeight="1" x14ac:dyDescent="0.25">
      <c r="A57" s="129" t="s">
        <v>6</v>
      </c>
      <c r="B57" s="130"/>
      <c r="C57" s="130"/>
      <c r="D57" s="130"/>
      <c r="E57" s="131"/>
      <c r="F57" s="126">
        <f>F53+F54+F55</f>
        <v>3494551</v>
      </c>
      <c r="G57" s="127"/>
      <c r="H57" s="126">
        <f t="shared" ref="H57" si="2">H53+H54+H55</f>
        <v>231174</v>
      </c>
      <c r="I57" s="127"/>
      <c r="J57" s="126">
        <f t="shared" ref="J57" si="3">J53+J54+J55</f>
        <v>3725725</v>
      </c>
      <c r="K57" s="127"/>
    </row>
    <row r="58" spans="1:24" s="17" customFormat="1" ht="15.75" x14ac:dyDescent="0.25">
      <c r="A58" s="20"/>
      <c r="B58" s="20"/>
      <c r="C58" s="20"/>
      <c r="D58" s="20"/>
      <c r="E58" s="20"/>
      <c r="F58" s="19"/>
      <c r="G58" s="19"/>
      <c r="H58" s="18"/>
      <c r="I58" s="18"/>
      <c r="J58" s="18"/>
      <c r="K58" s="18"/>
    </row>
    <row r="59" spans="1:24" s="2" customFormat="1" ht="15.75" customHeight="1" x14ac:dyDescent="0.25">
      <c r="A59" s="12" t="s">
        <v>50</v>
      </c>
    </row>
    <row r="60" spans="1:24" s="16" customFormat="1" ht="47.25" customHeight="1" x14ac:dyDescent="0.25">
      <c r="A60" s="36" t="s">
        <v>15</v>
      </c>
      <c r="B60" s="185" t="s">
        <v>38</v>
      </c>
      <c r="C60" s="186"/>
      <c r="D60" s="79" t="s">
        <v>14</v>
      </c>
      <c r="E60" s="177" t="s">
        <v>13</v>
      </c>
      <c r="F60" s="177"/>
      <c r="G60" s="177"/>
      <c r="H60" s="177" t="s">
        <v>17</v>
      </c>
      <c r="I60" s="177"/>
      <c r="J60" s="177" t="s">
        <v>16</v>
      </c>
      <c r="K60" s="177"/>
      <c r="L60" s="177" t="s">
        <v>6</v>
      </c>
      <c r="M60" s="177"/>
    </row>
    <row r="61" spans="1:24" s="3" customFormat="1" ht="15.75" customHeight="1" x14ac:dyDescent="0.25">
      <c r="A61" s="15">
        <v>1</v>
      </c>
      <c r="B61" s="173">
        <v>2</v>
      </c>
      <c r="C61" s="174"/>
      <c r="D61" s="53">
        <v>3</v>
      </c>
      <c r="E61" s="159">
        <v>4</v>
      </c>
      <c r="F61" s="159"/>
      <c r="G61" s="159"/>
      <c r="H61" s="159">
        <v>5</v>
      </c>
      <c r="I61" s="159"/>
      <c r="J61" s="159">
        <v>6</v>
      </c>
      <c r="K61" s="159"/>
      <c r="L61" s="159">
        <v>7</v>
      </c>
      <c r="M61" s="159"/>
    </row>
    <row r="62" spans="1:24" s="2" customFormat="1" ht="15" customHeight="1" x14ac:dyDescent="0.25">
      <c r="A62" s="77">
        <v>1</v>
      </c>
      <c r="B62" s="175" t="s">
        <v>12</v>
      </c>
      <c r="C62" s="176"/>
      <c r="D62" s="78"/>
      <c r="E62" s="158"/>
      <c r="F62" s="158"/>
      <c r="G62" s="158"/>
      <c r="H62" s="158"/>
      <c r="I62" s="158"/>
      <c r="J62" s="158"/>
      <c r="K62" s="158"/>
      <c r="L62" s="158"/>
      <c r="M62" s="158"/>
    </row>
    <row r="63" spans="1:24" s="2" customFormat="1" ht="15.75" customHeight="1" x14ac:dyDescent="0.25">
      <c r="A63" s="77"/>
      <c r="B63" s="204" t="s">
        <v>79</v>
      </c>
      <c r="C63" s="205"/>
      <c r="D63" s="83" t="s">
        <v>60</v>
      </c>
      <c r="E63" s="157" t="s">
        <v>55</v>
      </c>
      <c r="F63" s="157"/>
      <c r="G63" s="157"/>
      <c r="H63" s="142">
        <v>2</v>
      </c>
      <c r="I63" s="143"/>
      <c r="J63" s="182"/>
      <c r="K63" s="182"/>
      <c r="L63" s="180">
        <f>H63+J63</f>
        <v>2</v>
      </c>
      <c r="M63" s="181"/>
    </row>
    <row r="64" spans="1:24" s="2" customFormat="1" ht="15.75" customHeight="1" x14ac:dyDescent="0.25">
      <c r="A64" s="77"/>
      <c r="B64" s="204" t="s">
        <v>61</v>
      </c>
      <c r="C64" s="205"/>
      <c r="D64" s="83" t="s">
        <v>60</v>
      </c>
      <c r="E64" s="157" t="s">
        <v>62</v>
      </c>
      <c r="F64" s="157"/>
      <c r="G64" s="157"/>
      <c r="H64" s="206">
        <v>289.75</v>
      </c>
      <c r="I64" s="207"/>
      <c r="J64" s="182"/>
      <c r="K64" s="182"/>
      <c r="L64" s="161">
        <f t="shared" ref="L64:L75" si="4">H64+J64</f>
        <v>289.75</v>
      </c>
      <c r="M64" s="162"/>
    </row>
    <row r="65" spans="1:13" s="2" customFormat="1" ht="15.75" x14ac:dyDescent="0.25">
      <c r="A65" s="77"/>
      <c r="B65" s="204" t="s">
        <v>63</v>
      </c>
      <c r="C65" s="205"/>
      <c r="D65" s="83" t="s">
        <v>60</v>
      </c>
      <c r="E65" s="157" t="s">
        <v>62</v>
      </c>
      <c r="F65" s="157"/>
      <c r="G65" s="157"/>
      <c r="H65" s="208">
        <v>61.25</v>
      </c>
      <c r="I65" s="209"/>
      <c r="J65" s="182"/>
      <c r="K65" s="182"/>
      <c r="L65" s="140">
        <f t="shared" si="4"/>
        <v>61.25</v>
      </c>
      <c r="M65" s="141"/>
    </row>
    <row r="66" spans="1:13" s="2" customFormat="1" ht="15.75" x14ac:dyDescent="0.25">
      <c r="A66" s="77"/>
      <c r="B66" s="148" t="s">
        <v>112</v>
      </c>
      <c r="C66" s="149"/>
      <c r="D66" s="83" t="s">
        <v>60</v>
      </c>
      <c r="E66" s="157" t="s">
        <v>113</v>
      </c>
      <c r="F66" s="157"/>
      <c r="G66" s="157"/>
      <c r="H66" s="138">
        <v>80</v>
      </c>
      <c r="I66" s="139"/>
      <c r="J66" s="182"/>
      <c r="K66" s="182"/>
      <c r="L66" s="140">
        <f t="shared" si="4"/>
        <v>80</v>
      </c>
      <c r="M66" s="141"/>
    </row>
    <row r="67" spans="1:13" s="2" customFormat="1" ht="14.25" customHeight="1" x14ac:dyDescent="0.25">
      <c r="A67" s="77">
        <v>2</v>
      </c>
      <c r="B67" s="175" t="s">
        <v>11</v>
      </c>
      <c r="C67" s="176"/>
      <c r="D67" s="83"/>
      <c r="E67" s="189"/>
      <c r="F67" s="189"/>
      <c r="G67" s="189"/>
      <c r="H67" s="138"/>
      <c r="I67" s="139"/>
      <c r="J67" s="182"/>
      <c r="K67" s="182"/>
      <c r="L67" s="140"/>
      <c r="M67" s="141"/>
    </row>
    <row r="68" spans="1:13" s="2" customFormat="1" ht="15.75" x14ac:dyDescent="0.25">
      <c r="A68" s="77"/>
      <c r="B68" s="150" t="s">
        <v>114</v>
      </c>
      <c r="C68" s="152"/>
      <c r="D68" s="83" t="s">
        <v>69</v>
      </c>
      <c r="E68" s="210" t="s">
        <v>115</v>
      </c>
      <c r="F68" s="210"/>
      <c r="G68" s="210"/>
      <c r="H68" s="138">
        <v>258235</v>
      </c>
      <c r="I68" s="139"/>
      <c r="J68" s="182"/>
      <c r="K68" s="182"/>
      <c r="L68" s="140">
        <f t="shared" ref="L68:L73" si="5">H68+J68</f>
        <v>258235</v>
      </c>
      <c r="M68" s="141"/>
    </row>
    <row r="69" spans="1:13" s="2" customFormat="1" ht="15.75" x14ac:dyDescent="0.25">
      <c r="A69" s="77"/>
      <c r="B69" s="150" t="s">
        <v>116</v>
      </c>
      <c r="C69" s="152"/>
      <c r="D69" s="83" t="s">
        <v>69</v>
      </c>
      <c r="E69" s="210" t="s">
        <v>113</v>
      </c>
      <c r="F69" s="210"/>
      <c r="G69" s="210"/>
      <c r="H69" s="138">
        <v>26667</v>
      </c>
      <c r="I69" s="139"/>
      <c r="J69" s="182"/>
      <c r="K69" s="182"/>
      <c r="L69" s="140">
        <f t="shared" si="5"/>
        <v>26667</v>
      </c>
      <c r="M69" s="141"/>
    </row>
    <row r="70" spans="1:13" s="2" customFormat="1" ht="31.5" customHeight="1" x14ac:dyDescent="0.25">
      <c r="A70" s="77"/>
      <c r="B70" s="148" t="s">
        <v>117</v>
      </c>
      <c r="C70" s="149"/>
      <c r="D70" s="83" t="s">
        <v>118</v>
      </c>
      <c r="E70" s="210" t="s">
        <v>113</v>
      </c>
      <c r="F70" s="210"/>
      <c r="G70" s="210"/>
      <c r="H70" s="138">
        <v>2416</v>
      </c>
      <c r="I70" s="139"/>
      <c r="J70" s="182"/>
      <c r="K70" s="182"/>
      <c r="L70" s="140">
        <f t="shared" si="5"/>
        <v>2416</v>
      </c>
      <c r="M70" s="141"/>
    </row>
    <row r="71" spans="1:13" s="2" customFormat="1" ht="14.25" customHeight="1" x14ac:dyDescent="0.25">
      <c r="A71" s="77">
        <v>3</v>
      </c>
      <c r="B71" s="175" t="s">
        <v>10</v>
      </c>
      <c r="C71" s="176"/>
      <c r="D71" s="83"/>
      <c r="E71" s="211"/>
      <c r="F71" s="211"/>
      <c r="G71" s="211"/>
      <c r="H71" s="138"/>
      <c r="I71" s="139"/>
      <c r="J71" s="182"/>
      <c r="K71" s="182"/>
      <c r="L71" s="140"/>
      <c r="M71" s="141"/>
    </row>
    <row r="72" spans="1:13" s="2" customFormat="1" ht="15.75" x14ac:dyDescent="0.25">
      <c r="A72" s="77"/>
      <c r="B72" s="204" t="s">
        <v>119</v>
      </c>
      <c r="C72" s="205"/>
      <c r="D72" s="83" t="s">
        <v>8</v>
      </c>
      <c r="E72" s="212" t="s">
        <v>120</v>
      </c>
      <c r="F72" s="212"/>
      <c r="G72" s="212"/>
      <c r="H72" s="208">
        <v>17.100000000000001</v>
      </c>
      <c r="I72" s="209"/>
      <c r="J72" s="182"/>
      <c r="K72" s="182"/>
      <c r="L72" s="213">
        <f t="shared" si="5"/>
        <v>17.100000000000001</v>
      </c>
      <c r="M72" s="214"/>
    </row>
    <row r="73" spans="1:13" s="2" customFormat="1" ht="15.75" x14ac:dyDescent="0.25">
      <c r="A73" s="77"/>
      <c r="B73" s="204" t="s">
        <v>121</v>
      </c>
      <c r="C73" s="205"/>
      <c r="D73" s="83" t="s">
        <v>8</v>
      </c>
      <c r="E73" s="212" t="s">
        <v>120</v>
      </c>
      <c r="F73" s="212"/>
      <c r="G73" s="212"/>
      <c r="H73" s="208">
        <v>54.6</v>
      </c>
      <c r="I73" s="209"/>
      <c r="J73" s="182"/>
      <c r="K73" s="182"/>
      <c r="L73" s="213">
        <f t="shared" si="5"/>
        <v>54.6</v>
      </c>
      <c r="M73" s="214"/>
    </row>
    <row r="74" spans="1:13" s="2" customFormat="1" ht="15.75" customHeight="1" x14ac:dyDescent="0.25">
      <c r="A74" s="77"/>
      <c r="B74" s="204" t="s">
        <v>122</v>
      </c>
      <c r="C74" s="205"/>
      <c r="D74" s="83" t="s">
        <v>8</v>
      </c>
      <c r="E74" s="212" t="s">
        <v>120</v>
      </c>
      <c r="F74" s="212"/>
      <c r="G74" s="212"/>
      <c r="H74" s="142">
        <v>41.3</v>
      </c>
      <c r="I74" s="143"/>
      <c r="J74" s="182"/>
      <c r="K74" s="182"/>
      <c r="L74" s="180">
        <f t="shared" si="4"/>
        <v>41.3</v>
      </c>
      <c r="M74" s="181"/>
    </row>
    <row r="75" spans="1:13" s="2" customFormat="1" ht="15.75" customHeight="1" x14ac:dyDescent="0.25">
      <c r="A75" s="77"/>
      <c r="B75" s="204" t="s">
        <v>123</v>
      </c>
      <c r="C75" s="205"/>
      <c r="D75" s="83" t="s">
        <v>8</v>
      </c>
      <c r="E75" s="212" t="s">
        <v>120</v>
      </c>
      <c r="F75" s="212"/>
      <c r="G75" s="212"/>
      <c r="H75" s="208">
        <v>75.099999999999994</v>
      </c>
      <c r="I75" s="209"/>
      <c r="J75" s="182"/>
      <c r="K75" s="182"/>
      <c r="L75" s="187">
        <f t="shared" si="4"/>
        <v>75.099999999999994</v>
      </c>
      <c r="M75" s="188"/>
    </row>
    <row r="76" spans="1:13" s="2" customFormat="1" ht="15.75" x14ac:dyDescent="0.25">
      <c r="A76" s="77">
        <v>4</v>
      </c>
      <c r="B76" s="175" t="s">
        <v>9</v>
      </c>
      <c r="C76" s="176"/>
      <c r="D76" s="83"/>
      <c r="E76" s="212"/>
      <c r="F76" s="212"/>
      <c r="G76" s="212"/>
      <c r="H76" s="138"/>
      <c r="I76" s="139"/>
      <c r="J76" s="170"/>
      <c r="K76" s="171"/>
      <c r="L76" s="136"/>
      <c r="M76" s="136"/>
    </row>
    <row r="77" spans="1:13" s="2" customFormat="1" ht="30" customHeight="1" x14ac:dyDescent="0.25">
      <c r="A77" s="77"/>
      <c r="B77" s="204" t="s">
        <v>124</v>
      </c>
      <c r="C77" s="205"/>
      <c r="D77" s="57" t="s">
        <v>125</v>
      </c>
      <c r="E77" s="212" t="s">
        <v>120</v>
      </c>
      <c r="F77" s="212"/>
      <c r="G77" s="212"/>
      <c r="H77" s="208">
        <v>1.7</v>
      </c>
      <c r="I77" s="209"/>
      <c r="J77" s="170"/>
      <c r="K77" s="171"/>
      <c r="L77" s="208">
        <f t="shared" ref="L77:L80" si="6">H77+J77</f>
        <v>1.7</v>
      </c>
      <c r="M77" s="209"/>
    </row>
    <row r="78" spans="1:13" s="2" customFormat="1" ht="30" customHeight="1" x14ac:dyDescent="0.25">
      <c r="A78" s="77"/>
      <c r="B78" s="204" t="s">
        <v>121</v>
      </c>
      <c r="C78" s="205"/>
      <c r="D78" s="57" t="s">
        <v>125</v>
      </c>
      <c r="E78" s="212" t="s">
        <v>120</v>
      </c>
      <c r="F78" s="212"/>
      <c r="G78" s="212"/>
      <c r="H78" s="208">
        <v>2.2999999999999998</v>
      </c>
      <c r="I78" s="209"/>
      <c r="J78" s="170"/>
      <c r="K78" s="171"/>
      <c r="L78" s="208">
        <f t="shared" si="6"/>
        <v>2.2999999999999998</v>
      </c>
      <c r="M78" s="209"/>
    </row>
    <row r="79" spans="1:13" s="2" customFormat="1" ht="30" customHeight="1" x14ac:dyDescent="0.25">
      <c r="A79" s="77"/>
      <c r="B79" s="204" t="s">
        <v>122</v>
      </c>
      <c r="C79" s="205"/>
      <c r="D79" s="57" t="s">
        <v>125</v>
      </c>
      <c r="E79" s="212" t="s">
        <v>120</v>
      </c>
      <c r="F79" s="212"/>
      <c r="G79" s="212"/>
      <c r="H79" s="208">
        <v>1.7</v>
      </c>
      <c r="I79" s="209"/>
      <c r="J79" s="138"/>
      <c r="K79" s="139"/>
      <c r="L79" s="208">
        <f t="shared" si="6"/>
        <v>1.7</v>
      </c>
      <c r="M79" s="209"/>
    </row>
    <row r="80" spans="1:13" s="2" customFormat="1" ht="30" customHeight="1" x14ac:dyDescent="0.25">
      <c r="A80" s="77"/>
      <c r="B80" s="204" t="s">
        <v>123</v>
      </c>
      <c r="C80" s="205"/>
      <c r="D80" s="57" t="s">
        <v>125</v>
      </c>
      <c r="E80" s="212" t="s">
        <v>120</v>
      </c>
      <c r="F80" s="212"/>
      <c r="G80" s="212"/>
      <c r="H80" s="215">
        <v>1.4</v>
      </c>
      <c r="I80" s="216"/>
      <c r="J80" s="138"/>
      <c r="K80" s="139"/>
      <c r="L80" s="208">
        <f t="shared" si="6"/>
        <v>1.4</v>
      </c>
      <c r="M80" s="209"/>
    </row>
    <row r="81" spans="1:13" s="2" customFormat="1" ht="63" hidden="1" x14ac:dyDescent="0.25">
      <c r="A81" s="77"/>
      <c r="B81" s="82" t="s">
        <v>39</v>
      </c>
      <c r="C81" s="142" t="s">
        <v>8</v>
      </c>
      <c r="D81" s="143"/>
      <c r="E81" s="146" t="s">
        <v>7</v>
      </c>
      <c r="F81" s="146"/>
      <c r="G81" s="146"/>
      <c r="H81" s="144">
        <v>100</v>
      </c>
      <c r="I81" s="144"/>
      <c r="J81" s="144">
        <v>0</v>
      </c>
      <c r="K81" s="144"/>
      <c r="L81" s="136">
        <f>H81+J81</f>
        <v>100</v>
      </c>
      <c r="M81" s="136"/>
    </row>
    <row r="82" spans="1:13" s="2" customFormat="1" ht="5.25" customHeight="1" x14ac:dyDescent="0.25">
      <c r="A82" s="33"/>
      <c r="B82" s="217"/>
      <c r="C82" s="47"/>
      <c r="D82" s="47"/>
      <c r="E82" s="218"/>
      <c r="F82" s="218"/>
      <c r="G82" s="218"/>
      <c r="H82" s="219"/>
      <c r="I82" s="219"/>
      <c r="J82" s="219"/>
      <c r="K82" s="219"/>
      <c r="L82" s="220"/>
      <c r="M82" s="220"/>
    </row>
    <row r="83" spans="1:13" s="2" customFormat="1" ht="18.75" customHeight="1" x14ac:dyDescent="0.25">
      <c r="A83" s="11"/>
    </row>
    <row r="84" spans="1:13" s="5" customFormat="1" ht="15.75" x14ac:dyDescent="0.25">
      <c r="A84" s="8" t="s">
        <v>95</v>
      </c>
      <c r="D84" s="6"/>
      <c r="G84" s="10"/>
      <c r="H84" s="10"/>
    </row>
    <row r="85" spans="1:13" s="5" customFormat="1" ht="15.75" customHeight="1" x14ac:dyDescent="0.25">
      <c r="A85" s="8" t="s">
        <v>96</v>
      </c>
      <c r="D85" s="6"/>
      <c r="F85" s="155"/>
      <c r="G85" s="155"/>
      <c r="I85" s="156" t="s">
        <v>98</v>
      </c>
      <c r="J85" s="156"/>
      <c r="K85" s="156"/>
    </row>
    <row r="86" spans="1:13" s="3" customFormat="1" ht="12.75" customHeight="1" x14ac:dyDescent="0.25">
      <c r="A86" s="9" t="s">
        <v>5</v>
      </c>
      <c r="D86" s="4"/>
      <c r="F86" s="118" t="s">
        <v>1</v>
      </c>
      <c r="G86" s="118"/>
      <c r="I86" s="110" t="s">
        <v>0</v>
      </c>
      <c r="J86" s="110"/>
      <c r="K86" s="110"/>
    </row>
    <row r="87" spans="1:13" s="3" customFormat="1" ht="15.75" x14ac:dyDescent="0.25">
      <c r="A87" s="9"/>
      <c r="D87" s="4"/>
      <c r="F87" s="221"/>
      <c r="G87" s="221"/>
      <c r="I87" s="81"/>
      <c r="J87" s="81"/>
      <c r="K87" s="81"/>
    </row>
    <row r="88" spans="1:13" s="5" customFormat="1" ht="15.75" customHeight="1" x14ac:dyDescent="0.25">
      <c r="A88" s="8" t="s">
        <v>4</v>
      </c>
      <c r="D88" s="7"/>
      <c r="G88" s="7"/>
      <c r="H88" s="7"/>
    </row>
    <row r="89" spans="1:13" s="5" customFormat="1" ht="15.75" x14ac:dyDescent="0.25">
      <c r="A89" s="55" t="s">
        <v>54</v>
      </c>
      <c r="D89" s="7"/>
      <c r="G89" s="7"/>
      <c r="H89" s="7"/>
    </row>
    <row r="90" spans="1:13" s="5" customFormat="1" ht="15.75" customHeight="1" x14ac:dyDescent="0.25">
      <c r="A90" s="8"/>
      <c r="D90" s="7"/>
      <c r="G90" s="7"/>
      <c r="H90" s="7"/>
    </row>
    <row r="91" spans="1:13" s="5" customFormat="1" ht="15.75" x14ac:dyDescent="0.25">
      <c r="A91" s="6" t="s">
        <v>3</v>
      </c>
      <c r="D91" s="6"/>
      <c r="F91" s="155"/>
      <c r="G91" s="155"/>
      <c r="I91" s="156" t="s">
        <v>2</v>
      </c>
      <c r="J91" s="156"/>
      <c r="K91" s="156"/>
    </row>
    <row r="92" spans="1:13" s="2" customFormat="1" ht="15" customHeight="1" x14ac:dyDescent="0.25">
      <c r="A92" s="4"/>
      <c r="D92" s="4"/>
      <c r="F92" s="118" t="s">
        <v>1</v>
      </c>
      <c r="G92" s="118"/>
      <c r="H92" s="3"/>
      <c r="I92" s="110" t="s">
        <v>0</v>
      </c>
      <c r="J92" s="110"/>
      <c r="K92" s="110"/>
    </row>
    <row r="93" spans="1:13" hidden="1" x14ac:dyDescent="0.25"/>
    <row r="94" spans="1:13" x14ac:dyDescent="0.25">
      <c r="B94" s="222"/>
    </row>
    <row r="95" spans="1:13" x14ac:dyDescent="0.25">
      <c r="B95" s="50" t="s">
        <v>52</v>
      </c>
    </row>
    <row r="96" spans="1:13" ht="15.75" x14ac:dyDescent="0.25">
      <c r="B96" s="49" t="s">
        <v>53</v>
      </c>
    </row>
  </sheetData>
  <mergeCells count="220">
    <mergeCell ref="F92:G92"/>
    <mergeCell ref="I92:K92"/>
    <mergeCell ref="F85:G85"/>
    <mergeCell ref="I85:K85"/>
    <mergeCell ref="F86:G86"/>
    <mergeCell ref="I86:K86"/>
    <mergeCell ref="F91:G91"/>
    <mergeCell ref="I91:K91"/>
    <mergeCell ref="B80:C80"/>
    <mergeCell ref="E80:G80"/>
    <mergeCell ref="H80:I80"/>
    <mergeCell ref="J80:K80"/>
    <mergeCell ref="L80:M80"/>
    <mergeCell ref="C81:D81"/>
    <mergeCell ref="E81:G81"/>
    <mergeCell ref="H81:I81"/>
    <mergeCell ref="J81:K81"/>
    <mergeCell ref="L81:M81"/>
    <mergeCell ref="B78:C78"/>
    <mergeCell ref="E78:G78"/>
    <mergeCell ref="H78:I78"/>
    <mergeCell ref="J78:K78"/>
    <mergeCell ref="L78:M78"/>
    <mergeCell ref="B79:C79"/>
    <mergeCell ref="E79:G79"/>
    <mergeCell ref="H79:I79"/>
    <mergeCell ref="J79:K79"/>
    <mergeCell ref="L79:M79"/>
    <mergeCell ref="B76:C76"/>
    <mergeCell ref="E76:G76"/>
    <mergeCell ref="H76:I76"/>
    <mergeCell ref="J76:K76"/>
    <mergeCell ref="L76:M76"/>
    <mergeCell ref="B77:C77"/>
    <mergeCell ref="E77:G77"/>
    <mergeCell ref="H77:I77"/>
    <mergeCell ref="J77:K77"/>
    <mergeCell ref="L77:M77"/>
    <mergeCell ref="B74:C74"/>
    <mergeCell ref="E74:G74"/>
    <mergeCell ref="H74:I74"/>
    <mergeCell ref="J74:K74"/>
    <mergeCell ref="L74:M74"/>
    <mergeCell ref="B75:C75"/>
    <mergeCell ref="E75:G75"/>
    <mergeCell ref="H75:I75"/>
    <mergeCell ref="J75:K75"/>
    <mergeCell ref="L75:M75"/>
    <mergeCell ref="B72:C72"/>
    <mergeCell ref="E72:G72"/>
    <mergeCell ref="H72:I72"/>
    <mergeCell ref="J72:K72"/>
    <mergeCell ref="L72:M72"/>
    <mergeCell ref="B73:C73"/>
    <mergeCell ref="E73:G73"/>
    <mergeCell ref="H73:I73"/>
    <mergeCell ref="J73:K73"/>
    <mergeCell ref="L73:M73"/>
    <mergeCell ref="B70:C70"/>
    <mergeCell ref="E70:G70"/>
    <mergeCell ref="H70:I70"/>
    <mergeCell ref="J70:K70"/>
    <mergeCell ref="L70:M70"/>
    <mergeCell ref="B71:C71"/>
    <mergeCell ref="E71:G71"/>
    <mergeCell ref="H71:I71"/>
    <mergeCell ref="J71:K71"/>
    <mergeCell ref="L71:M71"/>
    <mergeCell ref="B68:C68"/>
    <mergeCell ref="E68:G68"/>
    <mergeCell ref="H68:I68"/>
    <mergeCell ref="J68:K68"/>
    <mergeCell ref="L68:M68"/>
    <mergeCell ref="B69:C69"/>
    <mergeCell ref="E69:G69"/>
    <mergeCell ref="H69:I69"/>
    <mergeCell ref="J69:K69"/>
    <mergeCell ref="L69:M69"/>
    <mergeCell ref="B66:C66"/>
    <mergeCell ref="E66:G66"/>
    <mergeCell ref="H66:I66"/>
    <mergeCell ref="J66:K66"/>
    <mergeCell ref="L66:M66"/>
    <mergeCell ref="B67:C67"/>
    <mergeCell ref="E67:G67"/>
    <mergeCell ref="H67:I67"/>
    <mergeCell ref="J67:K67"/>
    <mergeCell ref="L67:M67"/>
    <mergeCell ref="B64:C64"/>
    <mergeCell ref="E64:G64"/>
    <mergeCell ref="H64:I64"/>
    <mergeCell ref="J64:K64"/>
    <mergeCell ref="L64:M64"/>
    <mergeCell ref="B65:C65"/>
    <mergeCell ref="E65:G65"/>
    <mergeCell ref="H65:I65"/>
    <mergeCell ref="J65:K65"/>
    <mergeCell ref="L65:M65"/>
    <mergeCell ref="B62:C62"/>
    <mergeCell ref="E62:G62"/>
    <mergeCell ref="H62:I62"/>
    <mergeCell ref="J62:K62"/>
    <mergeCell ref="L62:M62"/>
    <mergeCell ref="B63:C63"/>
    <mergeCell ref="E63:G63"/>
    <mergeCell ref="H63:I63"/>
    <mergeCell ref="J63:K63"/>
    <mergeCell ref="L63:M63"/>
    <mergeCell ref="B60:C60"/>
    <mergeCell ref="E60:G60"/>
    <mergeCell ref="H60:I60"/>
    <mergeCell ref="J60:K60"/>
    <mergeCell ref="L60:M60"/>
    <mergeCell ref="B61:C61"/>
    <mergeCell ref="E61:G61"/>
    <mergeCell ref="H61:I61"/>
    <mergeCell ref="J61:K61"/>
    <mergeCell ref="L61:M61"/>
    <mergeCell ref="A56:D56"/>
    <mergeCell ref="F56:G56"/>
    <mergeCell ref="H56:I56"/>
    <mergeCell ref="J56:K56"/>
    <mergeCell ref="A57:E57"/>
    <mergeCell ref="F57:G57"/>
    <mergeCell ref="H57:I57"/>
    <mergeCell ref="J57:K57"/>
    <mergeCell ref="U54:V54"/>
    <mergeCell ref="W54:X54"/>
    <mergeCell ref="B55:E55"/>
    <mergeCell ref="F55:G55"/>
    <mergeCell ref="H55:I55"/>
    <mergeCell ref="J55:K55"/>
    <mergeCell ref="O55:R55"/>
    <mergeCell ref="S55:T55"/>
    <mergeCell ref="U55:V55"/>
    <mergeCell ref="W55:X55"/>
    <mergeCell ref="O53:R53"/>
    <mergeCell ref="S53:T53"/>
    <mergeCell ref="U53:V53"/>
    <mergeCell ref="W53:X53"/>
    <mergeCell ref="B54:E54"/>
    <mergeCell ref="F54:G54"/>
    <mergeCell ref="H54:I54"/>
    <mergeCell ref="J54:K54"/>
    <mergeCell ref="O54:R54"/>
    <mergeCell ref="S54:T54"/>
    <mergeCell ref="B52:E52"/>
    <mergeCell ref="F52:G52"/>
    <mergeCell ref="H52:I52"/>
    <mergeCell ref="J52:K52"/>
    <mergeCell ref="B53:E53"/>
    <mergeCell ref="F53:G53"/>
    <mergeCell ref="H53:I53"/>
    <mergeCell ref="J53:K53"/>
    <mergeCell ref="B49:C49"/>
    <mergeCell ref="D49:E49"/>
    <mergeCell ref="F49:G49"/>
    <mergeCell ref="H49:I49"/>
    <mergeCell ref="J49:K49"/>
    <mergeCell ref="B51:E51"/>
    <mergeCell ref="F51:G51"/>
    <mergeCell ref="H51:I51"/>
    <mergeCell ref="J51:K51"/>
    <mergeCell ref="B47:E47"/>
    <mergeCell ref="F47:G47"/>
    <mergeCell ref="H47:I47"/>
    <mergeCell ref="J47:K47"/>
    <mergeCell ref="A48:E48"/>
    <mergeCell ref="F48:G48"/>
    <mergeCell ref="H48:I48"/>
    <mergeCell ref="J48:K48"/>
    <mergeCell ref="B45:E45"/>
    <mergeCell ref="F45:G45"/>
    <mergeCell ref="H45:I45"/>
    <mergeCell ref="J45:K45"/>
    <mergeCell ref="B46:E46"/>
    <mergeCell ref="F46:G46"/>
    <mergeCell ref="H46:I46"/>
    <mergeCell ref="J46:K46"/>
    <mergeCell ref="B40:J40"/>
    <mergeCell ref="B43:E43"/>
    <mergeCell ref="F43:G43"/>
    <mergeCell ref="H43:I43"/>
    <mergeCell ref="J43:K43"/>
    <mergeCell ref="B44:E44"/>
    <mergeCell ref="F44:G44"/>
    <mergeCell ref="H44:I44"/>
    <mergeCell ref="J44:K44"/>
    <mergeCell ref="B30:J30"/>
    <mergeCell ref="B31:J31"/>
    <mergeCell ref="B32:J32"/>
    <mergeCell ref="B37:J37"/>
    <mergeCell ref="B38:J38"/>
    <mergeCell ref="B39:J39"/>
    <mergeCell ref="E23:F23"/>
    <mergeCell ref="K23:L23"/>
    <mergeCell ref="E24:F24"/>
    <mergeCell ref="E25:F25"/>
    <mergeCell ref="D27:M27"/>
    <mergeCell ref="D28:M28"/>
    <mergeCell ref="B19:F19"/>
    <mergeCell ref="G19:L19"/>
    <mergeCell ref="C20:D20"/>
    <mergeCell ref="E20:F20"/>
    <mergeCell ref="G20:L20"/>
    <mergeCell ref="C21:D21"/>
    <mergeCell ref="E21:F21"/>
    <mergeCell ref="G21:L21"/>
    <mergeCell ref="B16:F16"/>
    <mergeCell ref="G16:L16"/>
    <mergeCell ref="B17:F17"/>
    <mergeCell ref="G17:L17"/>
    <mergeCell ref="B18:F18"/>
    <mergeCell ref="G18:L18"/>
    <mergeCell ref="J8:K8"/>
    <mergeCell ref="J9:M9"/>
    <mergeCell ref="J10:M10"/>
    <mergeCell ref="A13:M13"/>
    <mergeCell ref="A14:M14"/>
    <mergeCell ref="A15:M15"/>
  </mergeCells>
  <printOptions horizontalCentered="1" verticalCentered="1"/>
  <pageMargins left="0" right="0" top="0" bottom="0" header="0" footer="0"/>
  <pageSetup paperSize="9" scale="72" fitToHeight="2" orientation="landscape" horizontalDpi="180" verticalDpi="180" r:id="rId1"/>
  <headerFooter alignWithMargins="0"/>
  <rowBreaks count="1" manualBreakCount="1">
    <brk id="48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zoomScaleSheetLayoutView="90" workbookViewId="0">
      <selection activeCell="J11" sqref="J11"/>
    </sheetView>
  </sheetViews>
  <sheetFormatPr defaultRowHeight="15" x14ac:dyDescent="0.25"/>
  <cols>
    <col min="1" max="1" width="6.5703125" style="1" customWidth="1"/>
    <col min="2" max="2" width="34.42578125" customWidth="1"/>
    <col min="3" max="3" width="9.85546875" customWidth="1"/>
    <col min="4" max="4" width="13.85546875" customWidth="1"/>
    <col min="5" max="5" width="11" customWidth="1"/>
    <col min="6" max="6" width="12.140625" customWidth="1"/>
    <col min="7" max="7" width="11.140625" customWidth="1"/>
    <col min="8" max="8" width="12.5703125" customWidth="1"/>
    <col min="9" max="9" width="12.42578125" customWidth="1"/>
    <col min="10" max="10" width="12.85546875" customWidth="1"/>
    <col min="11" max="11" width="12.140625" customWidth="1"/>
    <col min="12" max="12" width="12.85546875" customWidth="1"/>
    <col min="13" max="13" width="18.140625" customWidth="1"/>
  </cols>
  <sheetData>
    <row r="1" spans="1:13" x14ac:dyDescent="0.25">
      <c r="J1" s="62" t="s">
        <v>31</v>
      </c>
      <c r="K1" s="63"/>
      <c r="L1" s="63"/>
      <c r="M1" s="63"/>
    </row>
    <row r="2" spans="1:13" x14ac:dyDescent="0.25">
      <c r="J2" s="64" t="s">
        <v>32</v>
      </c>
      <c r="K2" s="63"/>
      <c r="L2" s="63"/>
      <c r="M2" s="63"/>
    </row>
    <row r="3" spans="1:13" x14ac:dyDescent="0.25">
      <c r="J3" s="64" t="s">
        <v>42</v>
      </c>
      <c r="K3" s="63"/>
      <c r="L3" s="63"/>
      <c r="M3" s="63"/>
    </row>
    <row r="4" spans="1:13" x14ac:dyDescent="0.25">
      <c r="J4" s="64" t="s">
        <v>33</v>
      </c>
      <c r="K4" s="63"/>
      <c r="L4" s="63"/>
      <c r="M4" s="63"/>
    </row>
    <row r="5" spans="1:13" x14ac:dyDescent="0.25">
      <c r="J5" s="64" t="s">
        <v>41</v>
      </c>
      <c r="K5" s="63"/>
      <c r="L5" s="63"/>
      <c r="M5" s="63"/>
    </row>
    <row r="6" spans="1:13" ht="10.5" customHeight="1" x14ac:dyDescent="0.25">
      <c r="J6" s="63"/>
      <c r="K6" s="63"/>
      <c r="L6" s="63"/>
      <c r="M6" s="30"/>
    </row>
    <row r="7" spans="1:13" s="2" customFormat="1" ht="15.75" x14ac:dyDescent="0.25">
      <c r="A7" s="4"/>
      <c r="J7" s="9" t="s">
        <v>31</v>
      </c>
      <c r="K7" s="65"/>
      <c r="L7" s="65"/>
      <c r="M7" s="65"/>
    </row>
    <row r="8" spans="1:13" s="2" customFormat="1" ht="15.75" x14ac:dyDescent="0.25">
      <c r="A8" s="4"/>
      <c r="J8" s="108" t="s">
        <v>30</v>
      </c>
      <c r="K8" s="108"/>
      <c r="L8" s="65"/>
      <c r="M8" s="25"/>
    </row>
    <row r="9" spans="1:13" s="2" customFormat="1" ht="18" customHeight="1" x14ac:dyDescent="0.25">
      <c r="A9" s="4"/>
      <c r="J9" s="109" t="s">
        <v>24</v>
      </c>
      <c r="K9" s="109"/>
      <c r="L9" s="109"/>
      <c r="M9" s="109"/>
    </row>
    <row r="10" spans="1:13" s="2" customFormat="1" ht="15" customHeight="1" x14ac:dyDescent="0.25">
      <c r="A10" s="4"/>
      <c r="J10" s="110" t="s">
        <v>80</v>
      </c>
      <c r="K10" s="110"/>
      <c r="L10" s="110"/>
      <c r="M10" s="110"/>
    </row>
    <row r="11" spans="1:13" s="2" customFormat="1" ht="18.75" customHeight="1" x14ac:dyDescent="0.25">
      <c r="A11" s="4"/>
      <c r="J11" s="67">
        <v>44174</v>
      </c>
      <c r="K11" s="68" t="s">
        <v>29</v>
      </c>
      <c r="L11" s="69" t="s">
        <v>101</v>
      </c>
      <c r="M11" s="65"/>
    </row>
    <row r="12" spans="1:13" s="2" customFormat="1" x14ac:dyDescent="0.25">
      <c r="A12" s="1"/>
      <c r="M12" s="29"/>
    </row>
    <row r="13" spans="1:13" s="2" customFormat="1" ht="18.75" x14ac:dyDescent="0.3">
      <c r="A13" s="111" t="s">
        <v>28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</row>
    <row r="14" spans="1:13" s="2" customFormat="1" ht="18.75" x14ac:dyDescent="0.3">
      <c r="A14" s="111" t="s">
        <v>90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</row>
    <row r="15" spans="1:13" s="2" customFormat="1" x14ac:dyDescent="0.25">
      <c r="A15" s="1"/>
    </row>
    <row r="16" spans="1:13" s="28" customFormat="1" ht="19.5" x14ac:dyDescent="0.35">
      <c r="A16" s="8" t="s">
        <v>27</v>
      </c>
      <c r="B16" s="192" t="s">
        <v>24</v>
      </c>
      <c r="C16" s="192"/>
      <c r="D16" s="192"/>
      <c r="E16" s="192"/>
      <c r="F16" s="192"/>
      <c r="G16" s="117" t="s">
        <v>43</v>
      </c>
      <c r="H16" s="117"/>
      <c r="I16" s="117"/>
      <c r="J16" s="117"/>
      <c r="K16" s="117"/>
      <c r="L16" s="117"/>
      <c r="M16" s="86" t="s">
        <v>81</v>
      </c>
    </row>
    <row r="17" spans="1:15" s="26" customFormat="1" ht="11.25" x14ac:dyDescent="0.2">
      <c r="A17" s="70"/>
      <c r="B17" s="118" t="s">
        <v>26</v>
      </c>
      <c r="C17" s="118"/>
      <c r="D17" s="118"/>
      <c r="E17" s="118"/>
      <c r="F17" s="118"/>
      <c r="G17" s="118" t="s">
        <v>82</v>
      </c>
      <c r="H17" s="118"/>
      <c r="I17" s="118"/>
      <c r="J17" s="118"/>
      <c r="K17" s="118"/>
      <c r="L17" s="118"/>
      <c r="M17" s="81" t="s">
        <v>83</v>
      </c>
    </row>
    <row r="18" spans="1:15" s="28" customFormat="1" ht="19.5" x14ac:dyDescent="0.3">
      <c r="A18" s="8" t="s">
        <v>25</v>
      </c>
      <c r="B18" s="193" t="s">
        <v>24</v>
      </c>
      <c r="C18" s="193"/>
      <c r="D18" s="193"/>
      <c r="E18" s="193"/>
      <c r="F18" s="193"/>
      <c r="G18" s="117" t="s">
        <v>43</v>
      </c>
      <c r="H18" s="117"/>
      <c r="I18" s="117"/>
      <c r="J18" s="117"/>
      <c r="K18" s="117"/>
      <c r="L18" s="117"/>
      <c r="M18" s="86" t="s">
        <v>81</v>
      </c>
    </row>
    <row r="19" spans="1:15" s="26" customFormat="1" ht="12" customHeight="1" x14ac:dyDescent="0.2">
      <c r="A19" s="70"/>
      <c r="B19" s="118" t="s">
        <v>26</v>
      </c>
      <c r="C19" s="118"/>
      <c r="D19" s="118"/>
      <c r="E19" s="118"/>
      <c r="F19" s="118"/>
      <c r="G19" s="118" t="s">
        <v>82</v>
      </c>
      <c r="H19" s="118"/>
      <c r="I19" s="118"/>
      <c r="J19" s="118"/>
      <c r="K19" s="118"/>
      <c r="L19" s="118"/>
      <c r="M19" s="81" t="s">
        <v>83</v>
      </c>
    </row>
    <row r="20" spans="1:15" s="27" customFormat="1" ht="19.5" customHeight="1" x14ac:dyDescent="0.25">
      <c r="A20" s="223" t="s">
        <v>23</v>
      </c>
      <c r="B20" s="86" t="s">
        <v>126</v>
      </c>
      <c r="C20" s="194" t="s">
        <v>127</v>
      </c>
      <c r="D20" s="194"/>
      <c r="E20" s="194" t="s">
        <v>128</v>
      </c>
      <c r="F20" s="194"/>
      <c r="G20" s="195" t="s">
        <v>129</v>
      </c>
      <c r="H20" s="195"/>
      <c r="I20" s="195"/>
      <c r="J20" s="195"/>
      <c r="K20" s="195"/>
      <c r="L20" s="195"/>
      <c r="M20" s="86" t="s">
        <v>107</v>
      </c>
      <c r="O20" s="27" t="s">
        <v>129</v>
      </c>
    </row>
    <row r="21" spans="1:15" s="26" customFormat="1" ht="38.25" customHeight="1" x14ac:dyDescent="0.2">
      <c r="A21" s="70"/>
      <c r="B21" s="71" t="s">
        <v>84</v>
      </c>
      <c r="C21" s="113" t="s">
        <v>85</v>
      </c>
      <c r="D21" s="113"/>
      <c r="E21" s="124" t="s">
        <v>86</v>
      </c>
      <c r="F21" s="124"/>
      <c r="G21" s="124" t="s">
        <v>87</v>
      </c>
      <c r="H21" s="124"/>
      <c r="I21" s="124"/>
      <c r="J21" s="124"/>
      <c r="K21" s="124"/>
      <c r="L21" s="124"/>
      <c r="M21" s="80" t="s">
        <v>88</v>
      </c>
    </row>
    <row r="22" spans="1:15" s="2" customFormat="1" x14ac:dyDescent="0.25">
      <c r="A22" s="21"/>
    </row>
    <row r="23" spans="1:15" s="2" customFormat="1" ht="15.75" x14ac:dyDescent="0.25">
      <c r="A23" s="9" t="s">
        <v>22</v>
      </c>
      <c r="E23" s="114">
        <f>E24+E25</f>
        <v>10644825</v>
      </c>
      <c r="F23" s="114"/>
      <c r="G23" s="9" t="s">
        <v>34</v>
      </c>
      <c r="K23" s="115"/>
      <c r="L23" s="115"/>
      <c r="M23" s="9"/>
    </row>
    <row r="24" spans="1:15" s="2" customFormat="1" ht="15.75" x14ac:dyDescent="0.25">
      <c r="A24" s="9"/>
      <c r="D24" s="25" t="s">
        <v>21</v>
      </c>
      <c r="E24" s="97">
        <f>F47</f>
        <v>10476975</v>
      </c>
      <c r="F24" s="97"/>
      <c r="G24" s="9" t="s">
        <v>35</v>
      </c>
      <c r="K24" s="85"/>
      <c r="L24" s="85"/>
      <c r="M24" s="9"/>
    </row>
    <row r="25" spans="1:15" s="2" customFormat="1" ht="15.75" x14ac:dyDescent="0.25">
      <c r="A25" s="9"/>
      <c r="D25" s="25" t="s">
        <v>20</v>
      </c>
      <c r="E25" s="97">
        <f>H47</f>
        <v>167850</v>
      </c>
      <c r="F25" s="97"/>
      <c r="G25" s="9" t="s">
        <v>36</v>
      </c>
      <c r="K25" s="85"/>
      <c r="L25" s="85"/>
      <c r="M25" s="9"/>
    </row>
    <row r="26" spans="1:15" s="2" customFormat="1" ht="10.5" customHeight="1" x14ac:dyDescent="0.25">
      <c r="A26" s="9"/>
    </row>
    <row r="27" spans="1:15" s="2" customFormat="1" ht="99" customHeight="1" x14ac:dyDescent="0.25">
      <c r="A27" s="9" t="s">
        <v>19</v>
      </c>
      <c r="D27" s="224" t="s">
        <v>130</v>
      </c>
      <c r="E27" s="224"/>
      <c r="F27" s="224"/>
      <c r="G27" s="224"/>
      <c r="H27" s="224"/>
      <c r="I27" s="224"/>
      <c r="J27" s="224"/>
      <c r="K27" s="224"/>
      <c r="L27" s="224"/>
      <c r="M27" s="224"/>
    </row>
    <row r="28" spans="1:15" s="2" customFormat="1" ht="15" customHeight="1" x14ac:dyDescent="0.25">
      <c r="A28" s="21"/>
      <c r="D28" s="99"/>
      <c r="E28" s="99"/>
      <c r="F28" s="99"/>
      <c r="G28" s="99"/>
      <c r="H28" s="99"/>
      <c r="I28" s="99"/>
      <c r="J28" s="99"/>
      <c r="K28" s="99"/>
      <c r="L28" s="99"/>
      <c r="M28" s="99"/>
    </row>
    <row r="29" spans="1:15" s="22" customFormat="1" ht="15.75" x14ac:dyDescent="0.25">
      <c r="A29" s="23" t="s">
        <v>44</v>
      </c>
      <c r="C29" s="40"/>
      <c r="D29" s="40"/>
      <c r="E29" s="40"/>
      <c r="F29" s="40"/>
      <c r="G29" s="40"/>
      <c r="H29" s="40"/>
      <c r="I29" s="40"/>
      <c r="J29" s="40"/>
      <c r="K29" s="41"/>
      <c r="L29" s="41"/>
      <c r="M29" s="41"/>
    </row>
    <row r="30" spans="1:15" s="22" customFormat="1" ht="15.75" x14ac:dyDescent="0.25">
      <c r="A30" s="32" t="s">
        <v>15</v>
      </c>
      <c r="B30" s="100" t="s">
        <v>45</v>
      </c>
      <c r="C30" s="101"/>
      <c r="D30" s="101"/>
      <c r="E30" s="101"/>
      <c r="F30" s="101"/>
      <c r="G30" s="101"/>
      <c r="H30" s="101"/>
      <c r="I30" s="101"/>
      <c r="J30" s="102"/>
      <c r="K30" s="54"/>
      <c r="L30" s="41"/>
      <c r="M30" s="41"/>
    </row>
    <row r="31" spans="1:15" s="22" customFormat="1" ht="15.75" x14ac:dyDescent="0.25">
      <c r="A31" s="37">
        <v>1</v>
      </c>
      <c r="B31" s="103" t="s">
        <v>56</v>
      </c>
      <c r="C31" s="104"/>
      <c r="D31" s="104"/>
      <c r="E31" s="104"/>
      <c r="F31" s="104"/>
      <c r="G31" s="104"/>
      <c r="H31" s="104"/>
      <c r="I31" s="104"/>
      <c r="J31" s="105"/>
      <c r="K31" s="41"/>
      <c r="L31" s="41"/>
      <c r="M31" s="41"/>
    </row>
    <row r="32" spans="1:15" s="22" customFormat="1" ht="15.75" hidden="1" x14ac:dyDescent="0.25">
      <c r="A32" s="37">
        <v>2</v>
      </c>
      <c r="B32" s="103" t="s">
        <v>40</v>
      </c>
      <c r="C32" s="104"/>
      <c r="D32" s="104"/>
      <c r="E32" s="104"/>
      <c r="F32" s="104"/>
      <c r="G32" s="104"/>
      <c r="H32" s="104"/>
      <c r="I32" s="104"/>
      <c r="J32" s="105"/>
      <c r="K32" s="41"/>
      <c r="L32" s="41"/>
      <c r="M32" s="41"/>
    </row>
    <row r="33" spans="1:13" s="22" customFormat="1" ht="15.75" x14ac:dyDescent="0.25">
      <c r="A33" s="2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1:13" s="2" customFormat="1" ht="15.75" x14ac:dyDescent="0.25">
      <c r="A34" s="9" t="s">
        <v>46</v>
      </c>
      <c r="C34" s="51" t="s">
        <v>58</v>
      </c>
      <c r="D34" s="52"/>
      <c r="E34" s="52"/>
      <c r="F34" s="52"/>
      <c r="G34" s="52"/>
      <c r="H34" s="52"/>
    </row>
    <row r="35" spans="1:13" s="2" customFormat="1" ht="15.75" x14ac:dyDescent="0.25">
      <c r="A35" s="33"/>
      <c r="B35" s="34"/>
      <c r="C35" s="34"/>
      <c r="D35" s="34"/>
      <c r="E35" s="34"/>
      <c r="F35" s="34"/>
      <c r="G35" s="34"/>
      <c r="H35" s="34"/>
      <c r="I35" s="34"/>
      <c r="J35" s="34"/>
    </row>
    <row r="36" spans="1:13" s="2" customFormat="1" ht="15.75" x14ac:dyDescent="0.25">
      <c r="A36" s="9" t="s">
        <v>47</v>
      </c>
      <c r="K36" s="14"/>
    </row>
    <row r="37" spans="1:13" s="16" customFormat="1" ht="15.75" x14ac:dyDescent="0.25">
      <c r="A37" s="32" t="s">
        <v>15</v>
      </c>
      <c r="B37" s="100" t="s">
        <v>18</v>
      </c>
      <c r="C37" s="101"/>
      <c r="D37" s="101"/>
      <c r="E37" s="101"/>
      <c r="F37" s="101"/>
      <c r="G37" s="101"/>
      <c r="H37" s="101"/>
      <c r="I37" s="101"/>
      <c r="J37" s="102"/>
      <c r="K37" s="43"/>
    </row>
    <row r="38" spans="1:13" s="3" customFormat="1" ht="15.75" x14ac:dyDescent="0.25">
      <c r="A38" s="37">
        <v>1</v>
      </c>
      <c r="B38" s="103" t="s">
        <v>131</v>
      </c>
      <c r="C38" s="104"/>
      <c r="D38" s="104"/>
      <c r="E38" s="104"/>
      <c r="F38" s="104"/>
      <c r="G38" s="104"/>
      <c r="H38" s="104"/>
      <c r="I38" s="104"/>
      <c r="J38" s="105"/>
      <c r="K38" s="44"/>
    </row>
    <row r="39" spans="1:13" s="2" customFormat="1" ht="15.75" x14ac:dyDescent="0.25">
      <c r="A39" s="37">
        <v>2</v>
      </c>
      <c r="B39" s="103" t="s">
        <v>77</v>
      </c>
      <c r="C39" s="104"/>
      <c r="D39" s="104"/>
      <c r="E39" s="104"/>
      <c r="F39" s="104"/>
      <c r="G39" s="104"/>
      <c r="H39" s="104"/>
      <c r="I39" s="104"/>
      <c r="J39" s="105"/>
      <c r="K39" s="45"/>
    </row>
    <row r="40" spans="1:13" s="2" customFormat="1" ht="12.75" customHeight="1" x14ac:dyDescent="0.25">
      <c r="A40" s="47"/>
      <c r="B40" s="48"/>
      <c r="C40" s="48"/>
      <c r="D40" s="48"/>
      <c r="E40" s="48"/>
      <c r="F40" s="48"/>
      <c r="G40" s="48"/>
      <c r="H40" s="48"/>
      <c r="I40" s="48"/>
      <c r="J40" s="48"/>
      <c r="K40" s="45"/>
    </row>
    <row r="41" spans="1:13" s="2" customFormat="1" ht="15.75" x14ac:dyDescent="0.25">
      <c r="A41" s="12" t="s">
        <v>51</v>
      </c>
      <c r="K41" s="14" t="s">
        <v>35</v>
      </c>
    </row>
    <row r="42" spans="1:13" s="2" customFormat="1" ht="15.75" x14ac:dyDescent="0.25">
      <c r="A42" s="32" t="s">
        <v>15</v>
      </c>
      <c r="B42" s="100" t="s">
        <v>37</v>
      </c>
      <c r="C42" s="101"/>
      <c r="D42" s="101"/>
      <c r="E42" s="102"/>
      <c r="F42" s="93" t="s">
        <v>17</v>
      </c>
      <c r="G42" s="94"/>
      <c r="H42" s="93" t="s">
        <v>16</v>
      </c>
      <c r="I42" s="94"/>
      <c r="J42" s="106" t="s">
        <v>6</v>
      </c>
      <c r="K42" s="107"/>
    </row>
    <row r="43" spans="1:13" s="2" customFormat="1" x14ac:dyDescent="0.25">
      <c r="A43" s="46">
        <v>1</v>
      </c>
      <c r="B43" s="91">
        <v>2</v>
      </c>
      <c r="C43" s="91"/>
      <c r="D43" s="91"/>
      <c r="E43" s="92"/>
      <c r="F43" s="95">
        <v>3</v>
      </c>
      <c r="G43" s="96"/>
      <c r="H43" s="95">
        <v>4</v>
      </c>
      <c r="I43" s="96"/>
      <c r="J43" s="95">
        <v>5</v>
      </c>
      <c r="K43" s="96"/>
    </row>
    <row r="44" spans="1:13" s="2" customFormat="1" ht="31.5" customHeight="1" x14ac:dyDescent="0.25">
      <c r="A44" s="37">
        <v>1</v>
      </c>
      <c r="B44" s="120" t="s">
        <v>132</v>
      </c>
      <c r="C44" s="121"/>
      <c r="D44" s="121"/>
      <c r="E44" s="122"/>
      <c r="F44" s="88">
        <f>9257529+2547+337711+636588+284600-42000</f>
        <v>10476975</v>
      </c>
      <c r="G44" s="89"/>
      <c r="H44" s="88">
        <f>158400+11997-2547</f>
        <v>167850</v>
      </c>
      <c r="I44" s="89"/>
      <c r="J44" s="88">
        <f>F44+H44</f>
        <v>10644825</v>
      </c>
      <c r="K44" s="89"/>
    </row>
    <row r="45" spans="1:13" s="2" customFormat="1" ht="15.75" hidden="1" customHeight="1" x14ac:dyDescent="0.25">
      <c r="A45" s="37">
        <v>2</v>
      </c>
      <c r="B45" s="120" t="s">
        <v>91</v>
      </c>
      <c r="C45" s="121"/>
      <c r="D45" s="121"/>
      <c r="E45" s="122"/>
      <c r="F45" s="88"/>
      <c r="G45" s="89"/>
      <c r="H45" s="90"/>
      <c r="I45" s="90"/>
      <c r="J45" s="88">
        <f>F45+H45</f>
        <v>0</v>
      </c>
      <c r="K45" s="89"/>
    </row>
    <row r="46" spans="1:13" s="2" customFormat="1" ht="15.75" hidden="1" customHeight="1" x14ac:dyDescent="0.25">
      <c r="A46" s="37">
        <v>3</v>
      </c>
      <c r="B46" s="225"/>
      <c r="C46" s="225"/>
      <c r="D46" s="225"/>
      <c r="E46" s="226"/>
      <c r="F46" s="88"/>
      <c r="G46" s="89"/>
      <c r="H46" s="90"/>
      <c r="I46" s="90"/>
      <c r="J46" s="90"/>
      <c r="K46" s="90"/>
    </row>
    <row r="47" spans="1:13" s="2" customFormat="1" ht="15.75" customHeight="1" x14ac:dyDescent="0.25">
      <c r="A47" s="129" t="s">
        <v>6</v>
      </c>
      <c r="B47" s="130"/>
      <c r="C47" s="130"/>
      <c r="D47" s="130"/>
      <c r="E47" s="131"/>
      <c r="F47" s="126">
        <f>F44+F45</f>
        <v>10476975</v>
      </c>
      <c r="G47" s="127"/>
      <c r="H47" s="126">
        <f t="shared" ref="H47" si="0">H44+H45</f>
        <v>167850</v>
      </c>
      <c r="I47" s="127"/>
      <c r="J47" s="126">
        <f t="shared" ref="J47" si="1">J44+J45</f>
        <v>10644825</v>
      </c>
      <c r="K47" s="127"/>
    </row>
    <row r="48" spans="1:13" s="2" customFormat="1" ht="15.75" x14ac:dyDescent="0.25">
      <c r="A48" s="42"/>
      <c r="B48" s="132"/>
      <c r="C48" s="132"/>
      <c r="D48" s="128"/>
      <c r="E48" s="128"/>
      <c r="F48" s="128"/>
      <c r="G48" s="128"/>
      <c r="H48" s="128"/>
      <c r="I48" s="128"/>
      <c r="J48" s="128"/>
      <c r="K48" s="128"/>
    </row>
    <row r="49" spans="1:14" s="2" customFormat="1" ht="16.5" customHeight="1" x14ac:dyDescent="0.25">
      <c r="A49" s="12" t="s">
        <v>49</v>
      </c>
      <c r="K49" s="14" t="s">
        <v>35</v>
      </c>
    </row>
    <row r="50" spans="1:14" s="2" customFormat="1" ht="15.75" x14ac:dyDescent="0.25">
      <c r="A50" s="32" t="s">
        <v>15</v>
      </c>
      <c r="B50" s="100" t="s">
        <v>48</v>
      </c>
      <c r="C50" s="101"/>
      <c r="D50" s="101"/>
      <c r="E50" s="102"/>
      <c r="F50" s="93" t="s">
        <v>17</v>
      </c>
      <c r="G50" s="94"/>
      <c r="H50" s="93" t="s">
        <v>16</v>
      </c>
      <c r="I50" s="94"/>
      <c r="J50" s="106" t="s">
        <v>6</v>
      </c>
      <c r="K50" s="107"/>
    </row>
    <row r="51" spans="1:14" s="3" customFormat="1" ht="15.75" customHeight="1" x14ac:dyDescent="0.25">
      <c r="A51" s="46">
        <v>1</v>
      </c>
      <c r="B51" s="91">
        <v>2</v>
      </c>
      <c r="C51" s="91"/>
      <c r="D51" s="91"/>
      <c r="E51" s="92"/>
      <c r="F51" s="95">
        <v>3</v>
      </c>
      <c r="G51" s="96"/>
      <c r="H51" s="95">
        <v>4</v>
      </c>
      <c r="I51" s="96"/>
      <c r="J51" s="95">
        <v>5</v>
      </c>
      <c r="K51" s="96"/>
    </row>
    <row r="52" spans="1:14" s="2" customFormat="1" ht="33" customHeight="1" x14ac:dyDescent="0.25">
      <c r="A52" s="37"/>
      <c r="B52" s="120" t="s">
        <v>97</v>
      </c>
      <c r="C52" s="121"/>
      <c r="D52" s="121"/>
      <c r="E52" s="122"/>
      <c r="F52" s="227">
        <f>5316523</f>
        <v>5316523</v>
      </c>
      <c r="G52" s="228"/>
      <c r="H52" s="88">
        <v>167850</v>
      </c>
      <c r="I52" s="89"/>
      <c r="J52" s="88">
        <f>F52+H52</f>
        <v>5484373</v>
      </c>
      <c r="K52" s="89"/>
      <c r="N52" s="2">
        <v>650576</v>
      </c>
    </row>
    <row r="53" spans="1:14" s="2" customFormat="1" ht="33" hidden="1" customHeight="1" x14ac:dyDescent="0.25">
      <c r="A53" s="37"/>
      <c r="B53" s="120"/>
      <c r="C53" s="121"/>
      <c r="D53" s="121"/>
      <c r="E53" s="122"/>
      <c r="F53" s="88"/>
      <c r="G53" s="89"/>
      <c r="H53" s="172"/>
      <c r="I53" s="172"/>
      <c r="J53" s="88">
        <f>F53+H53</f>
        <v>0</v>
      </c>
      <c r="K53" s="89"/>
    </row>
    <row r="54" spans="1:14" s="2" customFormat="1" ht="15.75" hidden="1" customHeight="1" x14ac:dyDescent="0.25">
      <c r="A54" s="200"/>
      <c r="B54" s="200"/>
      <c r="C54" s="200"/>
      <c r="D54" s="200"/>
      <c r="E54" s="201"/>
      <c r="F54" s="168"/>
      <c r="G54" s="169"/>
      <c r="H54" s="199"/>
      <c r="I54" s="199"/>
      <c r="J54" s="199"/>
      <c r="K54" s="199"/>
    </row>
    <row r="55" spans="1:14" s="2" customFormat="1" ht="15.75" hidden="1" customHeight="1" x14ac:dyDescent="0.25">
      <c r="A55" s="200"/>
      <c r="B55" s="200"/>
      <c r="C55" s="200"/>
      <c r="D55" s="200"/>
      <c r="E55" s="201"/>
      <c r="F55" s="168"/>
      <c r="G55" s="169"/>
      <c r="H55" s="199"/>
      <c r="I55" s="199"/>
      <c r="J55" s="199"/>
      <c r="K55" s="199"/>
    </row>
    <row r="56" spans="1:14" s="13" customFormat="1" ht="15.75" customHeight="1" x14ac:dyDescent="0.25">
      <c r="A56" s="129" t="s">
        <v>6</v>
      </c>
      <c r="B56" s="130"/>
      <c r="C56" s="130"/>
      <c r="D56" s="130"/>
      <c r="E56" s="131"/>
      <c r="F56" s="126">
        <f>F52+F53</f>
        <v>5316523</v>
      </c>
      <c r="G56" s="127"/>
      <c r="H56" s="126">
        <f t="shared" ref="H56" si="2">H52+H53</f>
        <v>167850</v>
      </c>
      <c r="I56" s="127"/>
      <c r="J56" s="126">
        <f t="shared" ref="J56" si="3">J52+J53</f>
        <v>5484373</v>
      </c>
      <c r="K56" s="127"/>
    </row>
    <row r="57" spans="1:14" s="17" customFormat="1" ht="15.75" x14ac:dyDescent="0.25">
      <c r="A57" s="20"/>
      <c r="B57" s="20"/>
      <c r="C57" s="20"/>
      <c r="D57" s="20"/>
      <c r="E57" s="20"/>
      <c r="F57" s="19"/>
      <c r="G57" s="19"/>
      <c r="H57" s="18"/>
      <c r="I57" s="18"/>
      <c r="J57" s="18"/>
      <c r="K57" s="18"/>
    </row>
    <row r="58" spans="1:14" s="2" customFormat="1" ht="15.75" customHeight="1" x14ac:dyDescent="0.25">
      <c r="A58" s="12" t="s">
        <v>50</v>
      </c>
    </row>
    <row r="59" spans="1:14" s="16" customFormat="1" ht="47.25" customHeight="1" x14ac:dyDescent="0.25">
      <c r="A59" s="36" t="s">
        <v>15</v>
      </c>
      <c r="B59" s="185" t="s">
        <v>38</v>
      </c>
      <c r="C59" s="186"/>
      <c r="D59" s="79" t="s">
        <v>14</v>
      </c>
      <c r="E59" s="177" t="s">
        <v>13</v>
      </c>
      <c r="F59" s="177"/>
      <c r="G59" s="177"/>
      <c r="H59" s="177" t="s">
        <v>17</v>
      </c>
      <c r="I59" s="177"/>
      <c r="J59" s="177" t="s">
        <v>16</v>
      </c>
      <c r="K59" s="177"/>
      <c r="L59" s="177" t="s">
        <v>6</v>
      </c>
      <c r="M59" s="177"/>
    </row>
    <row r="60" spans="1:14" s="3" customFormat="1" ht="15.75" customHeight="1" x14ac:dyDescent="0.25">
      <c r="A60" s="15">
        <v>1</v>
      </c>
      <c r="B60" s="173">
        <v>2</v>
      </c>
      <c r="C60" s="174"/>
      <c r="D60" s="53">
        <v>3</v>
      </c>
      <c r="E60" s="159">
        <v>4</v>
      </c>
      <c r="F60" s="159"/>
      <c r="G60" s="159"/>
      <c r="H60" s="159">
        <v>5</v>
      </c>
      <c r="I60" s="159"/>
      <c r="J60" s="159">
        <v>6</v>
      </c>
      <c r="K60" s="159"/>
      <c r="L60" s="159">
        <v>7</v>
      </c>
      <c r="M60" s="159"/>
    </row>
    <row r="61" spans="1:14" s="2" customFormat="1" ht="15.75" x14ac:dyDescent="0.25">
      <c r="A61" s="77">
        <v>1</v>
      </c>
      <c r="B61" s="175" t="s">
        <v>12</v>
      </c>
      <c r="C61" s="176"/>
      <c r="D61" s="78"/>
      <c r="E61" s="158"/>
      <c r="F61" s="158"/>
      <c r="G61" s="158"/>
      <c r="H61" s="158"/>
      <c r="I61" s="158"/>
      <c r="J61" s="158"/>
      <c r="K61" s="158"/>
      <c r="L61" s="158"/>
      <c r="M61" s="158"/>
    </row>
    <row r="62" spans="1:14" s="2" customFormat="1" ht="15.75" customHeight="1" x14ac:dyDescent="0.25">
      <c r="A62" s="77"/>
      <c r="B62" s="204" t="s">
        <v>79</v>
      </c>
      <c r="C62" s="205"/>
      <c r="D62" s="83" t="s">
        <v>60</v>
      </c>
      <c r="E62" s="189" t="s">
        <v>55</v>
      </c>
      <c r="F62" s="189"/>
      <c r="G62" s="189"/>
      <c r="H62" s="160">
        <v>1</v>
      </c>
      <c r="I62" s="160"/>
      <c r="J62" s="160"/>
      <c r="K62" s="160"/>
      <c r="L62" s="180">
        <f>H62+J62</f>
        <v>1</v>
      </c>
      <c r="M62" s="181"/>
    </row>
    <row r="63" spans="1:14" s="2" customFormat="1" ht="15.75" customHeight="1" x14ac:dyDescent="0.25">
      <c r="A63" s="77"/>
      <c r="B63" s="204" t="s">
        <v>61</v>
      </c>
      <c r="C63" s="205"/>
      <c r="D63" s="83" t="s">
        <v>60</v>
      </c>
      <c r="E63" s="189" t="s">
        <v>62</v>
      </c>
      <c r="F63" s="189"/>
      <c r="G63" s="189"/>
      <c r="H63" s="160">
        <v>147.25</v>
      </c>
      <c r="I63" s="160"/>
      <c r="J63" s="160"/>
      <c r="K63" s="160"/>
      <c r="L63" s="161">
        <f t="shared" ref="L63:L73" si="4">H63+J63</f>
        <v>147.25</v>
      </c>
      <c r="M63" s="162"/>
    </row>
    <row r="64" spans="1:14" s="2" customFormat="1" ht="15.75" x14ac:dyDescent="0.25">
      <c r="A64" s="77"/>
      <c r="B64" s="204" t="s">
        <v>63</v>
      </c>
      <c r="C64" s="205"/>
      <c r="D64" s="83" t="s">
        <v>60</v>
      </c>
      <c r="E64" s="189" t="s">
        <v>62</v>
      </c>
      <c r="F64" s="189"/>
      <c r="G64" s="189"/>
      <c r="H64" s="160">
        <v>67.25</v>
      </c>
      <c r="I64" s="160"/>
      <c r="J64" s="160"/>
      <c r="K64" s="160"/>
      <c r="L64" s="161">
        <f t="shared" si="4"/>
        <v>67.25</v>
      </c>
      <c r="M64" s="162"/>
    </row>
    <row r="65" spans="1:13" s="2" customFormat="1" ht="15.75" x14ac:dyDescent="0.25">
      <c r="A65" s="77"/>
      <c r="B65" s="175" t="s">
        <v>11</v>
      </c>
      <c r="C65" s="176"/>
      <c r="D65" s="83"/>
      <c r="E65" s="189"/>
      <c r="F65" s="189"/>
      <c r="G65" s="189"/>
      <c r="H65" s="160"/>
      <c r="I65" s="160"/>
      <c r="J65" s="160"/>
      <c r="K65" s="160"/>
      <c r="L65" s="140"/>
      <c r="M65" s="141"/>
    </row>
    <row r="66" spans="1:13" s="2" customFormat="1" ht="15.75" x14ac:dyDescent="0.25">
      <c r="A66" s="77">
        <v>2</v>
      </c>
      <c r="B66" s="204" t="s">
        <v>114</v>
      </c>
      <c r="C66" s="205"/>
      <c r="D66" s="83" t="s">
        <v>60</v>
      </c>
      <c r="E66" s="229" t="s">
        <v>115</v>
      </c>
      <c r="F66" s="229"/>
      <c r="G66" s="229"/>
      <c r="H66" s="147">
        <v>237698</v>
      </c>
      <c r="I66" s="147"/>
      <c r="J66" s="160"/>
      <c r="K66" s="160"/>
      <c r="L66" s="140">
        <f t="shared" ref="L66:L71" si="5">H66+J66</f>
        <v>237698</v>
      </c>
      <c r="M66" s="141"/>
    </row>
    <row r="67" spans="1:13" s="2" customFormat="1" ht="31.5" customHeight="1" x14ac:dyDescent="0.25">
      <c r="A67" s="77"/>
      <c r="B67" s="148" t="s">
        <v>133</v>
      </c>
      <c r="C67" s="149"/>
      <c r="D67" s="83" t="s">
        <v>60</v>
      </c>
      <c r="E67" s="189" t="s">
        <v>115</v>
      </c>
      <c r="F67" s="189"/>
      <c r="G67" s="189"/>
      <c r="H67" s="147">
        <v>25268</v>
      </c>
      <c r="I67" s="147"/>
      <c r="J67" s="160"/>
      <c r="K67" s="160"/>
      <c r="L67" s="140">
        <f t="shared" si="5"/>
        <v>25268</v>
      </c>
      <c r="M67" s="141"/>
    </row>
    <row r="68" spans="1:13" s="2" customFormat="1" ht="15.75" hidden="1" x14ac:dyDescent="0.25">
      <c r="A68" s="77"/>
      <c r="B68" s="148" t="s">
        <v>134</v>
      </c>
      <c r="C68" s="149"/>
      <c r="D68" s="83" t="s">
        <v>60</v>
      </c>
      <c r="E68" s="189" t="s">
        <v>65</v>
      </c>
      <c r="F68" s="189"/>
      <c r="G68" s="189"/>
      <c r="H68" s="160"/>
      <c r="I68" s="160"/>
      <c r="J68" s="147"/>
      <c r="K68" s="147"/>
      <c r="L68" s="140">
        <f t="shared" si="5"/>
        <v>0</v>
      </c>
      <c r="M68" s="141"/>
    </row>
    <row r="69" spans="1:13" s="2" customFormat="1" ht="15.75" hidden="1" x14ac:dyDescent="0.25">
      <c r="A69" s="77"/>
      <c r="B69" s="148" t="s">
        <v>135</v>
      </c>
      <c r="C69" s="149"/>
      <c r="D69" s="83" t="s">
        <v>60</v>
      </c>
      <c r="E69" s="210" t="s">
        <v>115</v>
      </c>
      <c r="F69" s="210"/>
      <c r="G69" s="210"/>
      <c r="H69" s="160"/>
      <c r="I69" s="160"/>
      <c r="J69" s="147"/>
      <c r="K69" s="147"/>
      <c r="L69" s="140">
        <f t="shared" si="5"/>
        <v>0</v>
      </c>
      <c r="M69" s="141"/>
    </row>
    <row r="70" spans="1:13" s="2" customFormat="1" ht="15.75" x14ac:dyDescent="0.25">
      <c r="A70" s="77">
        <v>3</v>
      </c>
      <c r="B70" s="175" t="s">
        <v>10</v>
      </c>
      <c r="C70" s="176"/>
      <c r="D70" s="83"/>
      <c r="E70" s="211"/>
      <c r="F70" s="211"/>
      <c r="G70" s="211"/>
      <c r="H70" s="160"/>
      <c r="I70" s="160"/>
      <c r="J70" s="160"/>
      <c r="K70" s="160"/>
      <c r="L70" s="140"/>
      <c r="M70" s="141"/>
    </row>
    <row r="71" spans="1:13" s="2" customFormat="1" ht="31.5" customHeight="1" x14ac:dyDescent="0.25">
      <c r="A71" s="77"/>
      <c r="B71" s="148" t="s">
        <v>136</v>
      </c>
      <c r="C71" s="149"/>
      <c r="D71" s="83" t="s">
        <v>60</v>
      </c>
      <c r="E71" s="210" t="s">
        <v>137</v>
      </c>
      <c r="F71" s="210"/>
      <c r="G71" s="210"/>
      <c r="H71" s="160">
        <v>28</v>
      </c>
      <c r="I71" s="160"/>
      <c r="J71" s="160"/>
      <c r="K71" s="160"/>
      <c r="L71" s="140">
        <f t="shared" si="5"/>
        <v>28</v>
      </c>
      <c r="M71" s="141"/>
    </row>
    <row r="72" spans="1:13" s="2" customFormat="1" ht="31.5" customHeight="1" x14ac:dyDescent="0.25">
      <c r="A72" s="77"/>
      <c r="B72" s="148" t="s">
        <v>138</v>
      </c>
      <c r="C72" s="149"/>
      <c r="D72" s="83" t="s">
        <v>60</v>
      </c>
      <c r="E72" s="210" t="s">
        <v>139</v>
      </c>
      <c r="F72" s="210"/>
      <c r="G72" s="210"/>
      <c r="H72" s="230" t="s">
        <v>140</v>
      </c>
      <c r="I72" s="230"/>
      <c r="J72" s="160"/>
      <c r="K72" s="160"/>
      <c r="L72" s="230" t="s">
        <v>140</v>
      </c>
      <c r="M72" s="230"/>
    </row>
    <row r="73" spans="1:13" s="2" customFormat="1" ht="48.75" hidden="1" customHeight="1" x14ac:dyDescent="0.25">
      <c r="A73" s="77"/>
      <c r="B73" s="148" t="s">
        <v>141</v>
      </c>
      <c r="C73" s="149"/>
      <c r="D73" s="83" t="s">
        <v>60</v>
      </c>
      <c r="E73" s="210" t="s">
        <v>142</v>
      </c>
      <c r="F73" s="210"/>
      <c r="G73" s="210"/>
      <c r="H73" s="160"/>
      <c r="I73" s="160"/>
      <c r="J73" s="160"/>
      <c r="K73" s="160"/>
      <c r="L73" s="180">
        <f t="shared" si="4"/>
        <v>0</v>
      </c>
      <c r="M73" s="181"/>
    </row>
    <row r="74" spans="1:13" s="2" customFormat="1" ht="15.75" customHeight="1" x14ac:dyDescent="0.25">
      <c r="A74" s="77">
        <v>4</v>
      </c>
      <c r="B74" s="175" t="s">
        <v>9</v>
      </c>
      <c r="C74" s="176"/>
      <c r="D74" s="83"/>
      <c r="E74" s="189"/>
      <c r="F74" s="189"/>
      <c r="G74" s="189"/>
      <c r="H74" s="160"/>
      <c r="I74" s="160"/>
      <c r="J74" s="160"/>
      <c r="K74" s="160"/>
      <c r="L74" s="187"/>
      <c r="M74" s="188"/>
    </row>
    <row r="75" spans="1:13" s="2" customFormat="1" ht="30.75" customHeight="1" x14ac:dyDescent="0.25">
      <c r="A75" s="77"/>
      <c r="B75" s="231" t="s">
        <v>143</v>
      </c>
      <c r="C75" s="232"/>
      <c r="D75" s="83" t="s">
        <v>60</v>
      </c>
      <c r="E75" s="210" t="s">
        <v>144</v>
      </c>
      <c r="F75" s="210"/>
      <c r="G75" s="210"/>
      <c r="H75" s="147">
        <v>3535</v>
      </c>
      <c r="I75" s="147"/>
      <c r="J75" s="160"/>
      <c r="K75" s="160"/>
      <c r="L75" s="138">
        <f t="shared" ref="L75:L79" si="6">H75+J75</f>
        <v>3535</v>
      </c>
      <c r="M75" s="139"/>
    </row>
    <row r="76" spans="1:13" s="2" customFormat="1" ht="63.75" hidden="1" customHeight="1" x14ac:dyDescent="0.25">
      <c r="A76" s="77"/>
      <c r="B76" s="231" t="s">
        <v>145</v>
      </c>
      <c r="C76" s="232"/>
      <c r="D76" s="83" t="s">
        <v>60</v>
      </c>
      <c r="E76" s="210" t="s">
        <v>146</v>
      </c>
      <c r="F76" s="210"/>
      <c r="G76" s="210"/>
      <c r="H76" s="160"/>
      <c r="I76" s="160"/>
      <c r="J76" s="160"/>
      <c r="K76" s="160"/>
      <c r="L76" s="138">
        <f t="shared" si="6"/>
        <v>0</v>
      </c>
      <c r="M76" s="139"/>
    </row>
    <row r="77" spans="1:13" s="2" customFormat="1" ht="42" hidden="1" customHeight="1" x14ac:dyDescent="0.25">
      <c r="A77" s="77"/>
      <c r="B77" s="204"/>
      <c r="C77" s="205"/>
      <c r="D77" s="57"/>
      <c r="E77" s="212"/>
      <c r="F77" s="212"/>
      <c r="G77" s="212"/>
      <c r="H77" s="208"/>
      <c r="I77" s="209"/>
      <c r="J77" s="170"/>
      <c r="K77" s="171"/>
      <c r="L77" s="208">
        <f t="shared" si="6"/>
        <v>0</v>
      </c>
      <c r="M77" s="209"/>
    </row>
    <row r="78" spans="1:13" s="2" customFormat="1" ht="42" hidden="1" customHeight="1" x14ac:dyDescent="0.25">
      <c r="A78" s="77"/>
      <c r="B78" s="204"/>
      <c r="C78" s="205"/>
      <c r="D78" s="57"/>
      <c r="E78" s="212"/>
      <c r="F78" s="212"/>
      <c r="G78" s="212"/>
      <c r="H78" s="208"/>
      <c r="I78" s="209"/>
      <c r="J78" s="138"/>
      <c r="K78" s="139"/>
      <c r="L78" s="208">
        <f t="shared" si="6"/>
        <v>0</v>
      </c>
      <c r="M78" s="209"/>
    </row>
    <row r="79" spans="1:13" s="2" customFormat="1" ht="42" hidden="1" customHeight="1" x14ac:dyDescent="0.25">
      <c r="A79" s="77"/>
      <c r="B79" s="204"/>
      <c r="C79" s="205"/>
      <c r="D79" s="57"/>
      <c r="E79" s="212"/>
      <c r="F79" s="212"/>
      <c r="G79" s="212"/>
      <c r="H79" s="215"/>
      <c r="I79" s="216"/>
      <c r="J79" s="138"/>
      <c r="K79" s="139"/>
      <c r="L79" s="208">
        <f t="shared" si="6"/>
        <v>0</v>
      </c>
      <c r="M79" s="209"/>
    </row>
    <row r="80" spans="1:13" s="2" customFormat="1" ht="63" hidden="1" x14ac:dyDescent="0.25">
      <c r="A80" s="77"/>
      <c r="B80" s="82" t="s">
        <v>39</v>
      </c>
      <c r="C80" s="142" t="s">
        <v>8</v>
      </c>
      <c r="D80" s="143"/>
      <c r="E80" s="146" t="s">
        <v>7</v>
      </c>
      <c r="F80" s="146"/>
      <c r="G80" s="146"/>
      <c r="H80" s="144">
        <v>100</v>
      </c>
      <c r="I80" s="144"/>
      <c r="J80" s="144">
        <v>0</v>
      </c>
      <c r="K80" s="144"/>
      <c r="L80" s="136">
        <f>H80+J80</f>
        <v>100</v>
      </c>
      <c r="M80" s="136"/>
    </row>
    <row r="81" spans="1:13" s="2" customFormat="1" ht="15.75" hidden="1" x14ac:dyDescent="0.25">
      <c r="A81" s="33"/>
      <c r="B81" s="217"/>
      <c r="C81" s="47"/>
      <c r="D81" s="47"/>
      <c r="E81" s="218"/>
      <c r="F81" s="218"/>
      <c r="G81" s="218"/>
      <c r="H81" s="219"/>
      <c r="I81" s="219"/>
      <c r="J81" s="219"/>
      <c r="K81" s="219"/>
      <c r="L81" s="220"/>
      <c r="M81" s="220"/>
    </row>
    <row r="82" spans="1:13" s="2" customFormat="1" ht="18.75" customHeight="1" x14ac:dyDescent="0.25">
      <c r="A82" s="11"/>
    </row>
    <row r="83" spans="1:13" s="5" customFormat="1" ht="15.75" x14ac:dyDescent="0.25">
      <c r="A83" s="8" t="s">
        <v>95</v>
      </c>
      <c r="D83" s="6"/>
      <c r="G83" s="10"/>
      <c r="H83" s="10"/>
    </row>
    <row r="84" spans="1:13" s="5" customFormat="1" ht="15.75" customHeight="1" x14ac:dyDescent="0.25">
      <c r="A84" s="8" t="s">
        <v>96</v>
      </c>
      <c r="D84" s="6"/>
      <c r="F84" s="155"/>
      <c r="G84" s="155"/>
      <c r="I84" s="156" t="s">
        <v>98</v>
      </c>
      <c r="J84" s="156"/>
      <c r="K84" s="156"/>
    </row>
    <row r="85" spans="1:13" s="3" customFormat="1" ht="15.75" x14ac:dyDescent="0.25">
      <c r="A85" s="9" t="s">
        <v>5</v>
      </c>
      <c r="D85" s="4"/>
      <c r="F85" s="118" t="s">
        <v>1</v>
      </c>
      <c r="G85" s="118"/>
      <c r="I85" s="110" t="s">
        <v>0</v>
      </c>
      <c r="J85" s="110"/>
      <c r="K85" s="110"/>
    </row>
    <row r="86" spans="1:13" s="3" customFormat="1" ht="15.75" hidden="1" x14ac:dyDescent="0.25">
      <c r="A86" s="9"/>
      <c r="D86" s="4"/>
      <c r="F86" s="221"/>
      <c r="G86" s="221"/>
      <c r="I86" s="81"/>
      <c r="J86" s="81"/>
      <c r="K86" s="81"/>
    </row>
    <row r="87" spans="1:13" s="5" customFormat="1" ht="15.75" customHeight="1" x14ac:dyDescent="0.25">
      <c r="A87" s="8" t="s">
        <v>4</v>
      </c>
      <c r="D87" s="7"/>
      <c r="G87" s="7"/>
      <c r="H87" s="7"/>
    </row>
    <row r="88" spans="1:13" s="5" customFormat="1" ht="15.75" x14ac:dyDescent="0.25">
      <c r="A88" s="55" t="s">
        <v>54</v>
      </c>
      <c r="D88" s="7"/>
      <c r="G88" s="7"/>
      <c r="H88" s="7"/>
    </row>
    <row r="89" spans="1:13" s="5" customFormat="1" ht="15.75" customHeight="1" x14ac:dyDescent="0.25">
      <c r="A89" s="8"/>
      <c r="D89" s="7"/>
      <c r="G89" s="7"/>
      <c r="H89" s="7"/>
    </row>
    <row r="90" spans="1:13" s="5" customFormat="1" ht="15.75" x14ac:dyDescent="0.25">
      <c r="A90" s="6" t="s">
        <v>3</v>
      </c>
      <c r="D90" s="6"/>
      <c r="F90" s="155"/>
      <c r="G90" s="155"/>
      <c r="I90" s="156" t="s">
        <v>2</v>
      </c>
      <c r="J90" s="156"/>
      <c r="K90" s="156"/>
    </row>
    <row r="91" spans="1:13" s="2" customFormat="1" ht="15" customHeight="1" x14ac:dyDescent="0.25">
      <c r="A91" s="4"/>
      <c r="D91" s="4"/>
      <c r="F91" s="118" t="s">
        <v>1</v>
      </c>
      <c r="G91" s="118"/>
      <c r="H91" s="3"/>
      <c r="I91" s="110" t="s">
        <v>0</v>
      </c>
      <c r="J91" s="110"/>
      <c r="K91" s="110"/>
    </row>
    <row r="92" spans="1:13" hidden="1" x14ac:dyDescent="0.25"/>
    <row r="93" spans="1:13" x14ac:dyDescent="0.25">
      <c r="B93" s="222"/>
    </row>
    <row r="94" spans="1:13" x14ac:dyDescent="0.25">
      <c r="B94" s="50" t="s">
        <v>52</v>
      </c>
    </row>
    <row r="95" spans="1:13" ht="15.75" x14ac:dyDescent="0.25">
      <c r="B95" s="49" t="s">
        <v>53</v>
      </c>
    </row>
  </sheetData>
  <mergeCells count="206">
    <mergeCell ref="F91:G91"/>
    <mergeCell ref="I91:K91"/>
    <mergeCell ref="F84:G84"/>
    <mergeCell ref="I84:K84"/>
    <mergeCell ref="F85:G85"/>
    <mergeCell ref="I85:K85"/>
    <mergeCell ref="F90:G90"/>
    <mergeCell ref="I90:K90"/>
    <mergeCell ref="B79:C79"/>
    <mergeCell ref="E79:G79"/>
    <mergeCell ref="H79:I79"/>
    <mergeCell ref="J79:K79"/>
    <mergeCell ref="L79:M79"/>
    <mergeCell ref="C80:D80"/>
    <mergeCell ref="E80:G80"/>
    <mergeCell ref="H80:I80"/>
    <mergeCell ref="J80:K80"/>
    <mergeCell ref="L80:M80"/>
    <mergeCell ref="B77:C77"/>
    <mergeCell ref="E77:G77"/>
    <mergeCell ref="H77:I77"/>
    <mergeCell ref="J77:K77"/>
    <mergeCell ref="L77:M77"/>
    <mergeCell ref="B78:C78"/>
    <mergeCell ref="E78:G78"/>
    <mergeCell ref="H78:I78"/>
    <mergeCell ref="J78:K78"/>
    <mergeCell ref="L78:M78"/>
    <mergeCell ref="B75:C75"/>
    <mergeCell ref="E75:G75"/>
    <mergeCell ref="H75:I75"/>
    <mergeCell ref="J75:K75"/>
    <mergeCell ref="L75:M75"/>
    <mergeCell ref="B76:C76"/>
    <mergeCell ref="E76:G76"/>
    <mergeCell ref="H76:I76"/>
    <mergeCell ref="J76:K76"/>
    <mergeCell ref="L76:M76"/>
    <mergeCell ref="B73:C73"/>
    <mergeCell ref="E73:G73"/>
    <mergeCell ref="H73:I73"/>
    <mergeCell ref="J73:K73"/>
    <mergeCell ref="L73:M73"/>
    <mergeCell ref="B74:C74"/>
    <mergeCell ref="E74:G74"/>
    <mergeCell ref="H74:I74"/>
    <mergeCell ref="J74:K74"/>
    <mergeCell ref="L74:M74"/>
    <mergeCell ref="B71:C71"/>
    <mergeCell ref="E71:G71"/>
    <mergeCell ref="H71:I71"/>
    <mergeCell ref="J71:K71"/>
    <mergeCell ref="L71:M71"/>
    <mergeCell ref="B72:C72"/>
    <mergeCell ref="E72:G72"/>
    <mergeCell ref="H72:I72"/>
    <mergeCell ref="J72:K72"/>
    <mergeCell ref="L72:M72"/>
    <mergeCell ref="B69:C69"/>
    <mergeCell ref="E69:G69"/>
    <mergeCell ref="H69:I69"/>
    <mergeCell ref="J69:K69"/>
    <mergeCell ref="L69:M69"/>
    <mergeCell ref="B70:C70"/>
    <mergeCell ref="E70:G70"/>
    <mergeCell ref="H70:I70"/>
    <mergeCell ref="J70:K70"/>
    <mergeCell ref="L70:M70"/>
    <mergeCell ref="B67:C67"/>
    <mergeCell ref="E67:G67"/>
    <mergeCell ref="H67:I67"/>
    <mergeCell ref="J67:K67"/>
    <mergeCell ref="L67:M67"/>
    <mergeCell ref="B68:C68"/>
    <mergeCell ref="E68:G68"/>
    <mergeCell ref="H68:I68"/>
    <mergeCell ref="J68:K68"/>
    <mergeCell ref="L68:M68"/>
    <mergeCell ref="B65:C65"/>
    <mergeCell ref="E65:G65"/>
    <mergeCell ref="H65:I65"/>
    <mergeCell ref="J65:K65"/>
    <mergeCell ref="L65:M65"/>
    <mergeCell ref="B66:C66"/>
    <mergeCell ref="E66:G66"/>
    <mergeCell ref="H66:I66"/>
    <mergeCell ref="J66:K66"/>
    <mergeCell ref="L66:M66"/>
    <mergeCell ref="B63:C63"/>
    <mergeCell ref="E63:G63"/>
    <mergeCell ref="H63:I63"/>
    <mergeCell ref="J63:K63"/>
    <mergeCell ref="L63:M63"/>
    <mergeCell ref="B64:C64"/>
    <mergeCell ref="E64:G64"/>
    <mergeCell ref="H64:I64"/>
    <mergeCell ref="J64:K64"/>
    <mergeCell ref="L64:M64"/>
    <mergeCell ref="B61:C61"/>
    <mergeCell ref="E61:G61"/>
    <mergeCell ref="H61:I61"/>
    <mergeCell ref="J61:K61"/>
    <mergeCell ref="L61:M61"/>
    <mergeCell ref="B62:C62"/>
    <mergeCell ref="E62:G62"/>
    <mergeCell ref="H62:I62"/>
    <mergeCell ref="J62:K62"/>
    <mergeCell ref="L62:M62"/>
    <mergeCell ref="B59:C59"/>
    <mergeCell ref="E59:G59"/>
    <mergeCell ref="H59:I59"/>
    <mergeCell ref="J59:K59"/>
    <mergeCell ref="L59:M59"/>
    <mergeCell ref="B60:C60"/>
    <mergeCell ref="E60:G60"/>
    <mergeCell ref="H60:I60"/>
    <mergeCell ref="J60:K60"/>
    <mergeCell ref="L60:M60"/>
    <mergeCell ref="A55:D55"/>
    <mergeCell ref="F55:G55"/>
    <mergeCell ref="H55:I55"/>
    <mergeCell ref="J55:K55"/>
    <mergeCell ref="A56:E56"/>
    <mergeCell ref="F56:G56"/>
    <mergeCell ref="H56:I56"/>
    <mergeCell ref="J56:K56"/>
    <mergeCell ref="B53:E53"/>
    <mergeCell ref="F53:G53"/>
    <mergeCell ref="H53:I53"/>
    <mergeCell ref="J53:K53"/>
    <mergeCell ref="A54:D54"/>
    <mergeCell ref="F54:G54"/>
    <mergeCell ref="H54:I54"/>
    <mergeCell ref="J54:K54"/>
    <mergeCell ref="B51:E51"/>
    <mergeCell ref="F51:G51"/>
    <mergeCell ref="H51:I51"/>
    <mergeCell ref="J51:K51"/>
    <mergeCell ref="B52:E52"/>
    <mergeCell ref="F52:G52"/>
    <mergeCell ref="H52:I52"/>
    <mergeCell ref="J52:K52"/>
    <mergeCell ref="B48:C48"/>
    <mergeCell ref="D48:E48"/>
    <mergeCell ref="F48:G48"/>
    <mergeCell ref="H48:I48"/>
    <mergeCell ref="J48:K48"/>
    <mergeCell ref="B50:E50"/>
    <mergeCell ref="F50:G50"/>
    <mergeCell ref="H50:I50"/>
    <mergeCell ref="J50:K50"/>
    <mergeCell ref="B46:E46"/>
    <mergeCell ref="F46:G46"/>
    <mergeCell ref="H46:I46"/>
    <mergeCell ref="J46:K46"/>
    <mergeCell ref="A47:E47"/>
    <mergeCell ref="F47:G47"/>
    <mergeCell ref="H47:I47"/>
    <mergeCell ref="J47:K47"/>
    <mergeCell ref="B44:E44"/>
    <mergeCell ref="F44:G44"/>
    <mergeCell ref="H44:I44"/>
    <mergeCell ref="J44:K44"/>
    <mergeCell ref="B45:E45"/>
    <mergeCell ref="F45:G45"/>
    <mergeCell ref="H45:I45"/>
    <mergeCell ref="J45:K45"/>
    <mergeCell ref="B42:E42"/>
    <mergeCell ref="F42:G42"/>
    <mergeCell ref="H42:I42"/>
    <mergeCell ref="J42:K42"/>
    <mergeCell ref="B43:E43"/>
    <mergeCell ref="F43:G43"/>
    <mergeCell ref="H43:I43"/>
    <mergeCell ref="J43:K43"/>
    <mergeCell ref="B30:J30"/>
    <mergeCell ref="B31:J31"/>
    <mergeCell ref="B32:J32"/>
    <mergeCell ref="B37:J37"/>
    <mergeCell ref="B38:J38"/>
    <mergeCell ref="B39:J39"/>
    <mergeCell ref="E23:F23"/>
    <mergeCell ref="K23:L23"/>
    <mergeCell ref="E24:F24"/>
    <mergeCell ref="E25:F25"/>
    <mergeCell ref="D27:M27"/>
    <mergeCell ref="D28:M28"/>
    <mergeCell ref="C20:D20"/>
    <mergeCell ref="E20:F20"/>
    <mergeCell ref="G20:L20"/>
    <mergeCell ref="C21:D21"/>
    <mergeCell ref="E21:F21"/>
    <mergeCell ref="G21:L21"/>
    <mergeCell ref="B17:F17"/>
    <mergeCell ref="G17:L17"/>
    <mergeCell ref="B18:F18"/>
    <mergeCell ref="G18:L18"/>
    <mergeCell ref="B19:F19"/>
    <mergeCell ref="G19:L19"/>
    <mergeCell ref="J8:K8"/>
    <mergeCell ref="J9:M9"/>
    <mergeCell ref="J10:M10"/>
    <mergeCell ref="A13:M13"/>
    <mergeCell ref="A14:M14"/>
    <mergeCell ref="B16:F16"/>
    <mergeCell ref="G16:L16"/>
  </mergeCells>
  <printOptions horizontalCentered="1"/>
  <pageMargins left="0" right="0" top="0" bottom="0" header="0" footer="0"/>
  <pageSetup paperSize="9" scale="79" fitToHeight="2" orientation="landscape" horizontalDpi="180" verticalDpi="180" r:id="rId1"/>
  <headerFooter alignWithMargins="0"/>
  <rowBreaks count="1" manualBreakCount="1">
    <brk id="40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view="pageBreakPreview" topLeftCell="B59" zoomScaleSheetLayoutView="100" workbookViewId="0">
      <selection activeCell="J11" sqref="J11"/>
    </sheetView>
  </sheetViews>
  <sheetFormatPr defaultRowHeight="15" x14ac:dyDescent="0.25"/>
  <cols>
    <col min="1" max="1" width="6.5703125" style="1" customWidth="1"/>
    <col min="2" max="2" width="34.42578125" customWidth="1"/>
    <col min="3" max="3" width="9.85546875" customWidth="1"/>
    <col min="4" max="4" width="13.85546875" customWidth="1"/>
    <col min="5" max="5" width="11" customWidth="1"/>
    <col min="6" max="6" width="12.140625" customWidth="1"/>
    <col min="7" max="7" width="11.140625" customWidth="1"/>
    <col min="8" max="8" width="12.5703125" customWidth="1"/>
    <col min="9" max="9" width="12.42578125" customWidth="1"/>
    <col min="10" max="10" width="12.85546875" customWidth="1"/>
    <col min="11" max="11" width="12.140625" customWidth="1"/>
    <col min="12" max="12" width="12.85546875" customWidth="1"/>
    <col min="13" max="13" width="18.140625" customWidth="1"/>
    <col min="15" max="15" width="13.140625" bestFit="1" customWidth="1"/>
    <col min="16" max="16" width="12.5703125" bestFit="1" customWidth="1"/>
  </cols>
  <sheetData>
    <row r="1" spans="1:27" x14ac:dyDescent="0.25">
      <c r="J1" s="62" t="s">
        <v>31</v>
      </c>
      <c r="K1" s="63"/>
      <c r="L1" s="63"/>
      <c r="M1" s="63"/>
    </row>
    <row r="2" spans="1:27" x14ac:dyDescent="0.25">
      <c r="J2" s="64" t="s">
        <v>32</v>
      </c>
      <c r="K2" s="63"/>
      <c r="L2" s="63"/>
      <c r="M2" s="63"/>
    </row>
    <row r="3" spans="1:27" x14ac:dyDescent="0.25">
      <c r="J3" s="64" t="s">
        <v>42</v>
      </c>
      <c r="K3" s="63"/>
      <c r="L3" s="63"/>
      <c r="M3" s="63"/>
    </row>
    <row r="4" spans="1:27" x14ac:dyDescent="0.25">
      <c r="J4" s="64" t="s">
        <v>33</v>
      </c>
      <c r="K4" s="63"/>
      <c r="L4" s="63"/>
      <c r="M4" s="63"/>
    </row>
    <row r="5" spans="1:27" x14ac:dyDescent="0.25">
      <c r="J5" s="64" t="s">
        <v>41</v>
      </c>
      <c r="K5" s="63"/>
      <c r="L5" s="63"/>
      <c r="M5" s="63"/>
    </row>
    <row r="6" spans="1:27" ht="10.5" customHeight="1" x14ac:dyDescent="0.25">
      <c r="J6" s="63"/>
      <c r="K6" s="63"/>
      <c r="L6" s="63"/>
      <c r="M6" s="30"/>
    </row>
    <row r="7" spans="1:27" s="2" customFormat="1" ht="15.75" x14ac:dyDescent="0.25">
      <c r="A7" s="4"/>
      <c r="J7" s="9" t="s">
        <v>31</v>
      </c>
      <c r="K7" s="65"/>
      <c r="L7" s="65"/>
      <c r="M7" s="65"/>
    </row>
    <row r="8" spans="1:27" s="2" customFormat="1" ht="15.75" x14ac:dyDescent="0.25">
      <c r="A8" s="4"/>
      <c r="J8" s="108" t="s">
        <v>30</v>
      </c>
      <c r="K8" s="108"/>
      <c r="L8" s="65"/>
      <c r="M8" s="25"/>
    </row>
    <row r="9" spans="1:27" s="2" customFormat="1" ht="18" customHeight="1" x14ac:dyDescent="0.25">
      <c r="A9" s="4"/>
      <c r="J9" s="109" t="s">
        <v>24</v>
      </c>
      <c r="K9" s="109"/>
      <c r="L9" s="109"/>
      <c r="M9" s="109"/>
    </row>
    <row r="10" spans="1:27" s="2" customFormat="1" ht="15" customHeight="1" x14ac:dyDescent="0.25">
      <c r="A10" s="4"/>
      <c r="J10" s="110" t="s">
        <v>80</v>
      </c>
      <c r="K10" s="110"/>
      <c r="L10" s="110"/>
      <c r="M10" s="110"/>
    </row>
    <row r="11" spans="1:27" s="2" customFormat="1" ht="18.75" customHeight="1" x14ac:dyDescent="0.25">
      <c r="A11" s="4"/>
      <c r="J11" s="233">
        <v>44174</v>
      </c>
      <c r="K11" s="234" t="s">
        <v>29</v>
      </c>
      <c r="L11" s="235" t="s">
        <v>101</v>
      </c>
      <c r="M11" s="65"/>
    </row>
    <row r="12" spans="1:27" s="2" customFormat="1" ht="8.25" customHeight="1" x14ac:dyDescent="0.25">
      <c r="A12" s="1"/>
      <c r="M12" s="29"/>
    </row>
    <row r="13" spans="1:27" s="2" customFormat="1" ht="18.75" x14ac:dyDescent="0.3">
      <c r="A13" s="111" t="s">
        <v>28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</row>
    <row r="14" spans="1:27" s="2" customFormat="1" ht="18.75" x14ac:dyDescent="0.3">
      <c r="A14" s="111" t="s">
        <v>90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</row>
    <row r="15" spans="1:27" s="2" customFormat="1" ht="16.5" customHeight="1" x14ac:dyDescent="0.35">
      <c r="A15" s="112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1:27" s="28" customFormat="1" ht="19.5" x14ac:dyDescent="0.35">
      <c r="A16" s="8" t="s">
        <v>27</v>
      </c>
      <c r="B16" s="116" t="s">
        <v>43</v>
      </c>
      <c r="C16" s="116"/>
      <c r="D16" s="116"/>
      <c r="E16" s="116"/>
      <c r="F16" s="116"/>
      <c r="G16" s="117" t="s">
        <v>24</v>
      </c>
      <c r="H16" s="117"/>
      <c r="I16" s="117"/>
      <c r="J16" s="117"/>
      <c r="K16" s="117"/>
      <c r="L16" s="117"/>
      <c r="M16" s="86" t="s">
        <v>81</v>
      </c>
      <c r="O16" s="8" t="s">
        <v>27</v>
      </c>
      <c r="P16" s="192" t="s">
        <v>24</v>
      </c>
      <c r="Q16" s="192"/>
      <c r="R16" s="192"/>
      <c r="S16" s="192"/>
      <c r="T16" s="192"/>
      <c r="U16" s="117" t="s">
        <v>43</v>
      </c>
      <c r="V16" s="117"/>
      <c r="W16" s="117"/>
      <c r="X16" s="117"/>
      <c r="Y16" s="117"/>
      <c r="Z16" s="117"/>
      <c r="AA16" s="86" t="s">
        <v>81</v>
      </c>
    </row>
    <row r="17" spans="1:27" s="26" customFormat="1" ht="11.25" x14ac:dyDescent="0.2">
      <c r="A17" s="70"/>
      <c r="B17" s="118" t="s">
        <v>82</v>
      </c>
      <c r="C17" s="118"/>
      <c r="D17" s="118"/>
      <c r="E17" s="118"/>
      <c r="F17" s="118"/>
      <c r="G17" s="118" t="s">
        <v>26</v>
      </c>
      <c r="H17" s="118"/>
      <c r="I17" s="118"/>
      <c r="J17" s="118"/>
      <c r="K17" s="118"/>
      <c r="L17" s="118"/>
      <c r="M17" s="81" t="s">
        <v>83</v>
      </c>
      <c r="O17" s="70"/>
      <c r="P17" s="118" t="s">
        <v>26</v>
      </c>
      <c r="Q17" s="118"/>
      <c r="R17" s="118"/>
      <c r="S17" s="118"/>
      <c r="T17" s="118"/>
      <c r="U17" s="118" t="s">
        <v>82</v>
      </c>
      <c r="V17" s="118"/>
      <c r="W17" s="118"/>
      <c r="X17" s="118"/>
      <c r="Y17" s="118"/>
      <c r="Z17" s="118"/>
      <c r="AA17" s="81" t="s">
        <v>83</v>
      </c>
    </row>
    <row r="18" spans="1:27" s="28" customFormat="1" ht="19.5" x14ac:dyDescent="0.35">
      <c r="A18" s="8" t="s">
        <v>25</v>
      </c>
      <c r="B18" s="119" t="s">
        <v>93</v>
      </c>
      <c r="C18" s="119"/>
      <c r="D18" s="119"/>
      <c r="E18" s="119"/>
      <c r="F18" s="119"/>
      <c r="G18" s="117" t="s">
        <v>24</v>
      </c>
      <c r="H18" s="117"/>
      <c r="I18" s="117"/>
      <c r="J18" s="117"/>
      <c r="K18" s="117"/>
      <c r="L18" s="117"/>
      <c r="M18" s="86" t="s">
        <v>81</v>
      </c>
      <c r="O18" s="8" t="s">
        <v>25</v>
      </c>
      <c r="P18" s="193" t="s">
        <v>24</v>
      </c>
      <c r="Q18" s="193"/>
      <c r="R18" s="193"/>
      <c r="S18" s="193"/>
      <c r="T18" s="193"/>
      <c r="U18" s="117" t="s">
        <v>43</v>
      </c>
      <c r="V18" s="117"/>
      <c r="W18" s="117"/>
      <c r="X18" s="117"/>
      <c r="Y18" s="117"/>
      <c r="Z18" s="117"/>
      <c r="AA18" s="86" t="s">
        <v>81</v>
      </c>
    </row>
    <row r="19" spans="1:27" s="26" customFormat="1" ht="12" customHeight="1" x14ac:dyDescent="0.2">
      <c r="A19" s="70"/>
      <c r="B19" s="118" t="s">
        <v>82</v>
      </c>
      <c r="C19" s="118"/>
      <c r="D19" s="118"/>
      <c r="E19" s="118"/>
      <c r="F19" s="118"/>
      <c r="G19" s="118" t="s">
        <v>26</v>
      </c>
      <c r="H19" s="118"/>
      <c r="I19" s="118"/>
      <c r="J19" s="118"/>
      <c r="K19" s="118"/>
      <c r="L19" s="118"/>
      <c r="M19" s="81" t="s">
        <v>83</v>
      </c>
      <c r="P19" s="118" t="s">
        <v>26</v>
      </c>
      <c r="Q19" s="118"/>
      <c r="R19" s="118"/>
      <c r="S19" s="118"/>
      <c r="T19" s="118"/>
      <c r="U19" s="118" t="s">
        <v>82</v>
      </c>
      <c r="V19" s="118"/>
      <c r="W19" s="118"/>
      <c r="X19" s="118"/>
      <c r="Y19" s="118"/>
      <c r="Z19" s="118"/>
      <c r="AA19" s="81" t="s">
        <v>83</v>
      </c>
    </row>
    <row r="20" spans="1:27" s="27" customFormat="1" ht="33" customHeight="1" x14ac:dyDescent="0.25">
      <c r="A20" s="55" t="s">
        <v>23</v>
      </c>
      <c r="B20" s="86" t="s">
        <v>147</v>
      </c>
      <c r="C20" s="194" t="s">
        <v>148</v>
      </c>
      <c r="D20" s="194"/>
      <c r="E20" s="194" t="s">
        <v>149</v>
      </c>
      <c r="F20" s="194"/>
      <c r="G20" s="195" t="s">
        <v>150</v>
      </c>
      <c r="H20" s="195"/>
      <c r="I20" s="195"/>
      <c r="J20" s="195"/>
      <c r="K20" s="195"/>
      <c r="L20" s="195"/>
      <c r="M20" s="86" t="s">
        <v>94</v>
      </c>
      <c r="O20" s="223" t="s">
        <v>23</v>
      </c>
      <c r="P20" s="86" t="s">
        <v>147</v>
      </c>
      <c r="Q20" s="194" t="s">
        <v>148</v>
      </c>
      <c r="R20" s="194"/>
      <c r="S20" s="194" t="s">
        <v>149</v>
      </c>
      <c r="T20" s="194"/>
      <c r="U20" s="195" t="s">
        <v>150</v>
      </c>
      <c r="V20" s="195"/>
      <c r="W20" s="195"/>
      <c r="X20" s="195"/>
      <c r="Y20" s="195"/>
      <c r="Z20" s="195"/>
      <c r="AA20" s="86" t="s">
        <v>107</v>
      </c>
    </row>
    <row r="21" spans="1:27" s="26" customFormat="1" ht="34.5" customHeight="1" x14ac:dyDescent="0.2">
      <c r="A21" s="70"/>
      <c r="B21" s="71" t="s">
        <v>84</v>
      </c>
      <c r="C21" s="113" t="s">
        <v>85</v>
      </c>
      <c r="D21" s="113"/>
      <c r="E21" s="124" t="s">
        <v>86</v>
      </c>
      <c r="F21" s="124"/>
      <c r="G21" s="124" t="s">
        <v>87</v>
      </c>
      <c r="H21" s="124"/>
      <c r="I21" s="124"/>
      <c r="J21" s="124"/>
      <c r="K21" s="124"/>
      <c r="L21" s="124"/>
      <c r="M21" s="80" t="s">
        <v>88</v>
      </c>
      <c r="O21" s="26">
        <v>726</v>
      </c>
    </row>
    <row r="22" spans="1:27" s="2" customFormat="1" ht="10.5" customHeight="1" x14ac:dyDescent="0.25">
      <c r="A22" s="21"/>
    </row>
    <row r="23" spans="1:27" s="2" customFormat="1" ht="15.75" x14ac:dyDescent="0.25">
      <c r="A23" s="9" t="s">
        <v>22</v>
      </c>
      <c r="E23" s="114">
        <f>E24+E25</f>
        <v>25351532</v>
      </c>
      <c r="F23" s="114"/>
      <c r="G23" s="9" t="s">
        <v>34</v>
      </c>
      <c r="K23" s="115"/>
      <c r="L23" s="115"/>
      <c r="M23" s="9"/>
    </row>
    <row r="24" spans="1:27" s="2" customFormat="1" ht="15.75" x14ac:dyDescent="0.25">
      <c r="A24" s="9"/>
      <c r="D24" s="25" t="s">
        <v>21</v>
      </c>
      <c r="E24" s="97">
        <f>F48</f>
        <v>24828802</v>
      </c>
      <c r="F24" s="97"/>
      <c r="G24" s="9" t="s">
        <v>35</v>
      </c>
      <c r="K24" s="85"/>
      <c r="L24" s="85"/>
      <c r="M24" s="9"/>
    </row>
    <row r="25" spans="1:27" s="2" customFormat="1" ht="15.75" x14ac:dyDescent="0.25">
      <c r="A25" s="9"/>
      <c r="D25" s="25" t="s">
        <v>20</v>
      </c>
      <c r="E25" s="97">
        <f>H48</f>
        <v>522730</v>
      </c>
      <c r="F25" s="97"/>
      <c r="G25" s="9" t="s">
        <v>36</v>
      </c>
      <c r="K25" s="85"/>
      <c r="L25" s="85"/>
      <c r="M25" s="9"/>
    </row>
    <row r="26" spans="1:27" s="2" customFormat="1" ht="10.5" customHeight="1" x14ac:dyDescent="0.25">
      <c r="A26" s="9"/>
    </row>
    <row r="27" spans="1:27" s="2" customFormat="1" ht="99.75" customHeight="1" x14ac:dyDescent="0.25">
      <c r="A27" s="9" t="s">
        <v>19</v>
      </c>
      <c r="D27" s="98" t="s">
        <v>151</v>
      </c>
      <c r="E27" s="196"/>
      <c r="F27" s="196"/>
      <c r="G27" s="196"/>
      <c r="H27" s="196"/>
      <c r="I27" s="196"/>
      <c r="J27" s="196"/>
      <c r="K27" s="196"/>
      <c r="L27" s="196"/>
      <c r="M27" s="196"/>
    </row>
    <row r="28" spans="1:27" s="2" customFormat="1" ht="15" customHeight="1" x14ac:dyDescent="0.25">
      <c r="A28" s="21"/>
      <c r="D28" s="99"/>
      <c r="E28" s="99"/>
      <c r="F28" s="99"/>
      <c r="G28" s="99"/>
      <c r="H28" s="99"/>
      <c r="I28" s="99"/>
      <c r="J28" s="99"/>
      <c r="K28" s="99"/>
      <c r="L28" s="99"/>
      <c r="M28" s="99"/>
    </row>
    <row r="29" spans="1:27" s="22" customFormat="1" ht="15.75" x14ac:dyDescent="0.25">
      <c r="A29" s="23" t="s">
        <v>44</v>
      </c>
      <c r="C29" s="40"/>
      <c r="D29" s="40"/>
      <c r="E29" s="40"/>
      <c r="F29" s="40"/>
      <c r="G29" s="40"/>
      <c r="H29" s="40"/>
      <c r="I29" s="40"/>
      <c r="J29" s="40"/>
      <c r="K29" s="41"/>
      <c r="L29" s="41"/>
      <c r="M29" s="41"/>
    </row>
    <row r="30" spans="1:27" s="22" customFormat="1" ht="15.75" x14ac:dyDescent="0.25">
      <c r="A30" s="32" t="s">
        <v>15</v>
      </c>
      <c r="B30" s="100" t="s">
        <v>45</v>
      </c>
      <c r="C30" s="101"/>
      <c r="D30" s="101"/>
      <c r="E30" s="101"/>
      <c r="F30" s="101"/>
      <c r="G30" s="101"/>
      <c r="H30" s="101"/>
      <c r="I30" s="101"/>
      <c r="J30" s="102"/>
      <c r="K30" s="54"/>
      <c r="L30" s="41"/>
      <c r="M30" s="41"/>
    </row>
    <row r="31" spans="1:27" s="22" customFormat="1" ht="15.75" x14ac:dyDescent="0.25">
      <c r="A31" s="37">
        <v>1</v>
      </c>
      <c r="B31" s="103" t="s">
        <v>56</v>
      </c>
      <c r="C31" s="104"/>
      <c r="D31" s="104"/>
      <c r="E31" s="104"/>
      <c r="F31" s="104"/>
      <c r="G31" s="104"/>
      <c r="H31" s="104"/>
      <c r="I31" s="104"/>
      <c r="J31" s="105"/>
      <c r="K31" s="41"/>
      <c r="L31" s="41"/>
      <c r="M31" s="41"/>
    </row>
    <row r="32" spans="1:27" s="22" customFormat="1" ht="15.75" hidden="1" x14ac:dyDescent="0.25">
      <c r="A32" s="37">
        <v>2</v>
      </c>
      <c r="B32" s="103" t="s">
        <v>40</v>
      </c>
      <c r="C32" s="104"/>
      <c r="D32" s="104"/>
      <c r="E32" s="104"/>
      <c r="F32" s="104"/>
      <c r="G32" s="104"/>
      <c r="H32" s="104"/>
      <c r="I32" s="104"/>
      <c r="J32" s="105"/>
      <c r="K32" s="41"/>
      <c r="L32" s="41"/>
      <c r="M32" s="41"/>
    </row>
    <row r="33" spans="1:16" s="22" customFormat="1" ht="12.75" customHeight="1" x14ac:dyDescent="0.25">
      <c r="A33" s="2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1:16" s="2" customFormat="1" ht="15.75" x14ac:dyDescent="0.25">
      <c r="A34" s="9" t="s">
        <v>46</v>
      </c>
      <c r="C34" s="51" t="s">
        <v>152</v>
      </c>
      <c r="D34" s="52"/>
      <c r="E34" s="52"/>
      <c r="F34" s="52"/>
      <c r="G34" s="52"/>
      <c r="H34" s="52"/>
    </row>
    <row r="35" spans="1:16" s="2" customFormat="1" ht="12.75" customHeight="1" x14ac:dyDescent="0.25">
      <c r="A35" s="33"/>
      <c r="B35" s="34"/>
      <c r="C35" s="34"/>
      <c r="D35" s="34"/>
      <c r="E35" s="34"/>
      <c r="F35" s="34"/>
      <c r="G35" s="34"/>
      <c r="H35" s="34"/>
      <c r="I35" s="34"/>
      <c r="J35" s="34"/>
    </row>
    <row r="36" spans="1:16" s="2" customFormat="1" ht="15.75" x14ac:dyDescent="0.25">
      <c r="A36" s="9" t="s">
        <v>47</v>
      </c>
      <c r="K36" s="14"/>
    </row>
    <row r="37" spans="1:16" s="16" customFormat="1" ht="15.75" x14ac:dyDescent="0.25">
      <c r="A37" s="32" t="s">
        <v>15</v>
      </c>
      <c r="B37" s="100" t="s">
        <v>18</v>
      </c>
      <c r="C37" s="101"/>
      <c r="D37" s="101"/>
      <c r="E37" s="101"/>
      <c r="F37" s="101"/>
      <c r="G37" s="101"/>
      <c r="H37" s="101"/>
      <c r="I37" s="101"/>
      <c r="J37" s="102"/>
      <c r="K37" s="43"/>
    </row>
    <row r="38" spans="1:16" s="3" customFormat="1" ht="15.75" x14ac:dyDescent="0.25">
      <c r="A38" s="37">
        <v>1</v>
      </c>
      <c r="B38" s="103" t="s">
        <v>153</v>
      </c>
      <c r="C38" s="104"/>
      <c r="D38" s="104"/>
      <c r="E38" s="104"/>
      <c r="F38" s="104"/>
      <c r="G38" s="104"/>
      <c r="H38" s="104"/>
      <c r="I38" s="104"/>
      <c r="J38" s="105"/>
      <c r="K38" s="44"/>
    </row>
    <row r="39" spans="1:16" s="2" customFormat="1" ht="15.75" x14ac:dyDescent="0.25">
      <c r="A39" s="37">
        <v>2</v>
      </c>
      <c r="B39" s="103" t="s">
        <v>77</v>
      </c>
      <c r="C39" s="104"/>
      <c r="D39" s="104"/>
      <c r="E39" s="104"/>
      <c r="F39" s="104"/>
      <c r="G39" s="104"/>
      <c r="H39" s="104"/>
      <c r="I39" s="104"/>
      <c r="J39" s="105"/>
      <c r="K39" s="45"/>
    </row>
    <row r="40" spans="1:16" s="2" customFormat="1" ht="15.75" x14ac:dyDescent="0.25">
      <c r="A40" s="37">
        <v>3</v>
      </c>
      <c r="B40" s="103" t="s">
        <v>91</v>
      </c>
      <c r="C40" s="104"/>
      <c r="D40" s="104"/>
      <c r="E40" s="104"/>
      <c r="F40" s="104"/>
      <c r="G40" s="104"/>
      <c r="H40" s="104"/>
      <c r="I40" s="104"/>
      <c r="J40" s="105"/>
      <c r="K40" s="45"/>
    </row>
    <row r="41" spans="1:16" s="2" customFormat="1" ht="13.5" customHeight="1" x14ac:dyDescent="0.25">
      <c r="A41" s="47"/>
      <c r="B41" s="48"/>
      <c r="C41" s="48"/>
      <c r="D41" s="48"/>
      <c r="E41" s="48"/>
      <c r="F41" s="48"/>
      <c r="G41" s="48"/>
      <c r="H41" s="48"/>
      <c r="I41" s="48"/>
      <c r="J41" s="48"/>
      <c r="K41" s="45"/>
    </row>
    <row r="42" spans="1:16" s="2" customFormat="1" ht="15.75" x14ac:dyDescent="0.25">
      <c r="A42" s="12" t="s">
        <v>51</v>
      </c>
      <c r="K42" s="14" t="s">
        <v>35</v>
      </c>
    </row>
    <row r="43" spans="1:16" s="2" customFormat="1" ht="15.75" x14ac:dyDescent="0.25">
      <c r="A43" s="32" t="s">
        <v>15</v>
      </c>
      <c r="B43" s="100" t="s">
        <v>37</v>
      </c>
      <c r="C43" s="101"/>
      <c r="D43" s="101"/>
      <c r="E43" s="102"/>
      <c r="F43" s="93" t="s">
        <v>17</v>
      </c>
      <c r="G43" s="94"/>
      <c r="H43" s="93" t="s">
        <v>16</v>
      </c>
      <c r="I43" s="94"/>
      <c r="J43" s="106" t="s">
        <v>6</v>
      </c>
      <c r="K43" s="107"/>
    </row>
    <row r="44" spans="1:16" s="2" customFormat="1" x14ac:dyDescent="0.25">
      <c r="A44" s="46">
        <v>1</v>
      </c>
      <c r="B44" s="91">
        <v>2</v>
      </c>
      <c r="C44" s="91"/>
      <c r="D44" s="91"/>
      <c r="E44" s="92"/>
      <c r="F44" s="95">
        <v>3</v>
      </c>
      <c r="G44" s="96"/>
      <c r="H44" s="95">
        <v>4</v>
      </c>
      <c r="I44" s="96"/>
      <c r="J44" s="95">
        <v>5</v>
      </c>
      <c r="K44" s="96"/>
    </row>
    <row r="45" spans="1:16" s="2" customFormat="1" ht="31.5" customHeight="1" x14ac:dyDescent="0.25">
      <c r="A45" s="37">
        <v>1</v>
      </c>
      <c r="B45" s="120" t="s">
        <v>132</v>
      </c>
      <c r="C45" s="121"/>
      <c r="D45" s="121"/>
      <c r="E45" s="122"/>
      <c r="F45" s="88">
        <f>29918612-F46-F47+96300-4195165+250000-1213028-24730+31128+149300+126585-310200</f>
        <v>12666677.890000001</v>
      </c>
      <c r="G45" s="89"/>
      <c r="H45" s="88">
        <f>398000+100000+24730</f>
        <v>522730</v>
      </c>
      <c r="I45" s="89"/>
      <c r="J45" s="88">
        <f>F45+H45</f>
        <v>13189407.890000001</v>
      </c>
      <c r="K45" s="89"/>
      <c r="P45" s="236"/>
    </row>
    <row r="46" spans="1:16" s="2" customFormat="1" ht="15.75" customHeight="1" x14ac:dyDescent="0.25">
      <c r="A46" s="37">
        <v>2</v>
      </c>
      <c r="B46" s="133" t="s">
        <v>77</v>
      </c>
      <c r="C46" s="134"/>
      <c r="D46" s="134"/>
      <c r="E46" s="135"/>
      <c r="F46" s="88">
        <v>9887264</v>
      </c>
      <c r="G46" s="89"/>
      <c r="H46" s="90"/>
      <c r="I46" s="90"/>
      <c r="J46" s="88">
        <f>F46+H46</f>
        <v>9887264</v>
      </c>
      <c r="K46" s="89"/>
    </row>
    <row r="47" spans="1:16" s="2" customFormat="1" ht="15.75" customHeight="1" x14ac:dyDescent="0.25">
      <c r="A47" s="37">
        <v>3</v>
      </c>
      <c r="B47" s="120" t="s">
        <v>91</v>
      </c>
      <c r="C47" s="121"/>
      <c r="D47" s="121"/>
      <c r="E47" s="122"/>
      <c r="F47" s="88">
        <v>2274860.11</v>
      </c>
      <c r="G47" s="89"/>
      <c r="H47" s="88"/>
      <c r="I47" s="89"/>
      <c r="J47" s="88">
        <f>F47+H47</f>
        <v>2274860.11</v>
      </c>
      <c r="K47" s="89"/>
    </row>
    <row r="48" spans="1:16" s="2" customFormat="1" ht="15.75" customHeight="1" x14ac:dyDescent="0.25">
      <c r="A48" s="129" t="s">
        <v>6</v>
      </c>
      <c r="B48" s="130"/>
      <c r="C48" s="130"/>
      <c r="D48" s="130"/>
      <c r="E48" s="131"/>
      <c r="F48" s="126">
        <f>F45+F46+F47</f>
        <v>24828802</v>
      </c>
      <c r="G48" s="127"/>
      <c r="H48" s="126">
        <f t="shared" ref="H48" si="0">H45+H46+H47</f>
        <v>522730</v>
      </c>
      <c r="I48" s="127"/>
      <c r="J48" s="126">
        <f t="shared" ref="J48" si="1">J45+J46+J47</f>
        <v>25351532</v>
      </c>
      <c r="K48" s="127"/>
      <c r="P48" s="237"/>
    </row>
    <row r="49" spans="1:15" s="2" customFormat="1" ht="15.75" x14ac:dyDescent="0.25">
      <c r="A49" s="42"/>
      <c r="B49" s="132"/>
      <c r="C49" s="132"/>
      <c r="D49" s="128"/>
      <c r="E49" s="128"/>
      <c r="F49" s="128"/>
      <c r="G49" s="128"/>
      <c r="H49" s="128"/>
      <c r="I49" s="128"/>
      <c r="J49" s="128"/>
      <c r="K49" s="128"/>
      <c r="O49" s="236"/>
    </row>
    <row r="50" spans="1:15" s="2" customFormat="1" ht="16.5" customHeight="1" x14ac:dyDescent="0.25">
      <c r="A50" s="12" t="s">
        <v>49</v>
      </c>
      <c r="K50" s="14" t="s">
        <v>35</v>
      </c>
    </row>
    <row r="51" spans="1:15" s="2" customFormat="1" ht="15.75" x14ac:dyDescent="0.25">
      <c r="A51" s="32" t="s">
        <v>15</v>
      </c>
      <c r="B51" s="100" t="s">
        <v>48</v>
      </c>
      <c r="C51" s="101"/>
      <c r="D51" s="101"/>
      <c r="E51" s="102"/>
      <c r="F51" s="93" t="s">
        <v>17</v>
      </c>
      <c r="G51" s="94"/>
      <c r="H51" s="93" t="s">
        <v>16</v>
      </c>
      <c r="I51" s="94"/>
      <c r="J51" s="106" t="s">
        <v>6</v>
      </c>
      <c r="K51" s="107"/>
    </row>
    <row r="52" spans="1:15" s="3" customFormat="1" ht="15.75" customHeight="1" x14ac:dyDescent="0.25">
      <c r="A52" s="46">
        <v>1</v>
      </c>
      <c r="B52" s="91">
        <v>2</v>
      </c>
      <c r="C52" s="91"/>
      <c r="D52" s="91"/>
      <c r="E52" s="92"/>
      <c r="F52" s="95">
        <v>3</v>
      </c>
      <c r="G52" s="96"/>
      <c r="H52" s="95">
        <v>4</v>
      </c>
      <c r="I52" s="96"/>
      <c r="J52" s="95">
        <v>5</v>
      </c>
      <c r="K52" s="96"/>
    </row>
    <row r="53" spans="1:15" s="2" customFormat="1" ht="36.75" customHeight="1" x14ac:dyDescent="0.25">
      <c r="A53" s="37">
        <v>1</v>
      </c>
      <c r="B53" s="238" t="s">
        <v>154</v>
      </c>
      <c r="C53" s="239"/>
      <c r="D53" s="239"/>
      <c r="E53" s="240"/>
      <c r="F53" s="227">
        <f>12449104</f>
        <v>12449104</v>
      </c>
      <c r="G53" s="228"/>
      <c r="H53" s="227">
        <f>298000+24730</f>
        <v>322730</v>
      </c>
      <c r="I53" s="228"/>
      <c r="J53" s="227">
        <f>F53+H53</f>
        <v>12771834</v>
      </c>
      <c r="K53" s="228"/>
    </row>
    <row r="54" spans="1:15" s="2" customFormat="1" ht="33" hidden="1" customHeight="1" x14ac:dyDescent="0.25">
      <c r="A54" s="37">
        <v>2</v>
      </c>
      <c r="B54" s="120" t="s">
        <v>75</v>
      </c>
      <c r="C54" s="121"/>
      <c r="D54" s="121"/>
      <c r="E54" s="122"/>
      <c r="F54" s="88"/>
      <c r="G54" s="89"/>
      <c r="H54" s="172"/>
      <c r="I54" s="172"/>
      <c r="J54" s="88">
        <f>F54+H54</f>
        <v>0</v>
      </c>
      <c r="K54" s="89"/>
    </row>
    <row r="55" spans="1:15" s="2" customFormat="1" ht="30.75" customHeight="1" x14ac:dyDescent="0.25">
      <c r="A55" s="241">
        <v>2</v>
      </c>
      <c r="B55" s="242" t="s">
        <v>155</v>
      </c>
      <c r="C55" s="243"/>
      <c r="D55" s="243"/>
      <c r="E55" s="244"/>
      <c r="F55" s="88">
        <v>60000</v>
      </c>
      <c r="G55" s="89"/>
      <c r="H55" s="172">
        <v>200000</v>
      </c>
      <c r="I55" s="172"/>
      <c r="J55" s="88">
        <f>F55+H55</f>
        <v>260000</v>
      </c>
      <c r="K55" s="89"/>
    </row>
    <row r="56" spans="1:15" s="2" customFormat="1" ht="31.5" hidden="1" customHeight="1" x14ac:dyDescent="0.25">
      <c r="A56" s="76">
        <v>4</v>
      </c>
      <c r="B56" s="148" t="s">
        <v>76</v>
      </c>
      <c r="C56" s="245"/>
      <c r="D56" s="245"/>
      <c r="E56" s="149"/>
      <c r="F56" s="246"/>
      <c r="G56" s="89"/>
      <c r="H56" s="247"/>
      <c r="I56" s="247"/>
      <c r="J56" s="88">
        <f>F56+H56</f>
        <v>0</v>
      </c>
      <c r="K56" s="89"/>
    </row>
    <row r="57" spans="1:15" s="2" customFormat="1" ht="31.5" hidden="1" customHeight="1" x14ac:dyDescent="0.25">
      <c r="A57" s="37">
        <v>5</v>
      </c>
      <c r="B57" s="248" t="s">
        <v>78</v>
      </c>
      <c r="C57" s="248"/>
      <c r="D57" s="248"/>
      <c r="E57" s="248"/>
      <c r="F57" s="246"/>
      <c r="G57" s="89"/>
      <c r="H57" s="246"/>
      <c r="I57" s="89"/>
      <c r="J57" s="88">
        <f>F57+H57</f>
        <v>0</v>
      </c>
      <c r="K57" s="89"/>
    </row>
    <row r="58" spans="1:15" s="13" customFormat="1" ht="15.75" customHeight="1" x14ac:dyDescent="0.25">
      <c r="A58" s="249" t="s">
        <v>6</v>
      </c>
      <c r="B58" s="250"/>
      <c r="C58" s="250"/>
      <c r="D58" s="250"/>
      <c r="E58" s="251"/>
      <c r="F58" s="126">
        <f>F53+F54+F55+F56</f>
        <v>12509104</v>
      </c>
      <c r="G58" s="127"/>
      <c r="H58" s="126">
        <f t="shared" ref="H58" si="2">H53+H54+H55+H56</f>
        <v>522730</v>
      </c>
      <c r="I58" s="127"/>
      <c r="J58" s="126">
        <f t="shared" ref="J58" si="3">J53+J54+J55+J56</f>
        <v>13031834</v>
      </c>
      <c r="K58" s="127"/>
    </row>
    <row r="59" spans="1:15" s="17" customFormat="1" ht="15.75" x14ac:dyDescent="0.25">
      <c r="A59" s="20"/>
      <c r="B59" s="20"/>
      <c r="C59" s="20"/>
      <c r="D59" s="20"/>
      <c r="E59" s="20"/>
      <c r="F59" s="19"/>
      <c r="G59" s="19"/>
      <c r="H59" s="18"/>
      <c r="I59" s="18"/>
      <c r="J59" s="18"/>
      <c r="K59" s="18"/>
    </row>
    <row r="60" spans="1:15" s="2" customFormat="1" ht="15.75" customHeight="1" x14ac:dyDescent="0.25">
      <c r="A60" s="12" t="s">
        <v>50</v>
      </c>
    </row>
    <row r="61" spans="1:15" s="16" customFormat="1" ht="47.25" customHeight="1" x14ac:dyDescent="0.25">
      <c r="A61" s="36" t="s">
        <v>15</v>
      </c>
      <c r="B61" s="185" t="s">
        <v>38</v>
      </c>
      <c r="C61" s="186"/>
      <c r="D61" s="79" t="s">
        <v>14</v>
      </c>
      <c r="E61" s="177" t="s">
        <v>13</v>
      </c>
      <c r="F61" s="177"/>
      <c r="G61" s="177"/>
      <c r="H61" s="177" t="s">
        <v>17</v>
      </c>
      <c r="I61" s="177"/>
      <c r="J61" s="177" t="s">
        <v>16</v>
      </c>
      <c r="K61" s="177"/>
      <c r="L61" s="177" t="s">
        <v>6</v>
      </c>
      <c r="M61" s="177"/>
    </row>
    <row r="62" spans="1:15" s="3" customFormat="1" ht="15.75" customHeight="1" x14ac:dyDescent="0.25">
      <c r="A62" s="15">
        <v>1</v>
      </c>
      <c r="B62" s="173">
        <v>2</v>
      </c>
      <c r="C62" s="174"/>
      <c r="D62" s="53">
        <v>3</v>
      </c>
      <c r="E62" s="159">
        <v>4</v>
      </c>
      <c r="F62" s="159"/>
      <c r="G62" s="159"/>
      <c r="H62" s="159">
        <v>5</v>
      </c>
      <c r="I62" s="159"/>
      <c r="J62" s="159">
        <v>6</v>
      </c>
      <c r="K62" s="159"/>
      <c r="L62" s="159">
        <v>7</v>
      </c>
      <c r="M62" s="159"/>
    </row>
    <row r="63" spans="1:15" s="2" customFormat="1" ht="15.75" x14ac:dyDescent="0.25">
      <c r="A63" s="77">
        <v>1</v>
      </c>
      <c r="B63" s="252" t="s">
        <v>12</v>
      </c>
      <c r="C63" s="253"/>
      <c r="D63" s="78"/>
      <c r="E63" s="158"/>
      <c r="F63" s="158"/>
      <c r="G63" s="158"/>
      <c r="H63" s="158"/>
      <c r="I63" s="158"/>
      <c r="J63" s="158"/>
      <c r="K63" s="158"/>
      <c r="L63" s="158"/>
      <c r="M63" s="158"/>
    </row>
    <row r="64" spans="1:15" s="2" customFormat="1" ht="15.75" customHeight="1" x14ac:dyDescent="0.25">
      <c r="A64" s="77"/>
      <c r="B64" s="254" t="s">
        <v>79</v>
      </c>
      <c r="C64" s="255"/>
      <c r="D64" s="256" t="s">
        <v>60</v>
      </c>
      <c r="E64" s="257" t="s">
        <v>55</v>
      </c>
      <c r="F64" s="257"/>
      <c r="G64" s="120"/>
      <c r="H64" s="160">
        <v>2</v>
      </c>
      <c r="I64" s="160"/>
      <c r="J64" s="160"/>
      <c r="K64" s="160"/>
      <c r="L64" s="180">
        <f>H64+J64</f>
        <v>2</v>
      </c>
      <c r="M64" s="181"/>
    </row>
    <row r="65" spans="1:13" s="2" customFormat="1" ht="15.75" customHeight="1" x14ac:dyDescent="0.25">
      <c r="A65" s="77"/>
      <c r="B65" s="254" t="s">
        <v>61</v>
      </c>
      <c r="C65" s="255"/>
      <c r="D65" s="256" t="s">
        <v>60</v>
      </c>
      <c r="E65" s="257" t="s">
        <v>62</v>
      </c>
      <c r="F65" s="257"/>
      <c r="G65" s="120"/>
      <c r="H65" s="258">
        <v>1195.75</v>
      </c>
      <c r="I65" s="258"/>
      <c r="J65" s="258"/>
      <c r="K65" s="258"/>
      <c r="L65" s="161">
        <f t="shared" ref="L65:L67" si="4">H65+J65</f>
        <v>1195.75</v>
      </c>
      <c r="M65" s="162"/>
    </row>
    <row r="66" spans="1:13" s="2" customFormat="1" ht="15.75" x14ac:dyDescent="0.25">
      <c r="A66" s="77"/>
      <c r="B66" s="254" t="s">
        <v>63</v>
      </c>
      <c r="C66" s="255"/>
      <c r="D66" s="256" t="s">
        <v>60</v>
      </c>
      <c r="E66" s="120" t="s">
        <v>62</v>
      </c>
      <c r="F66" s="121"/>
      <c r="G66" s="121"/>
      <c r="H66" s="160">
        <v>265.5</v>
      </c>
      <c r="I66" s="160"/>
      <c r="J66" s="160"/>
      <c r="K66" s="160"/>
      <c r="L66" s="213">
        <f t="shared" si="4"/>
        <v>265.5</v>
      </c>
      <c r="M66" s="214"/>
    </row>
    <row r="67" spans="1:13" s="2" customFormat="1" ht="15.75" x14ac:dyDescent="0.25">
      <c r="A67" s="77"/>
      <c r="B67" s="259" t="s">
        <v>156</v>
      </c>
      <c r="C67" s="260"/>
      <c r="D67" s="256" t="s">
        <v>60</v>
      </c>
      <c r="E67" s="120" t="s">
        <v>62</v>
      </c>
      <c r="F67" s="121"/>
      <c r="G67" s="121"/>
      <c r="H67" s="160">
        <v>142.25</v>
      </c>
      <c r="I67" s="160"/>
      <c r="J67" s="160"/>
      <c r="K67" s="160"/>
      <c r="L67" s="161">
        <f t="shared" si="4"/>
        <v>142.25</v>
      </c>
      <c r="M67" s="162"/>
    </row>
    <row r="68" spans="1:13" s="2" customFormat="1" ht="15.75" x14ac:dyDescent="0.25">
      <c r="A68" s="77">
        <v>2</v>
      </c>
      <c r="B68" s="261" t="s">
        <v>11</v>
      </c>
      <c r="C68" s="262"/>
      <c r="D68" s="256"/>
      <c r="E68" s="257"/>
      <c r="F68" s="257"/>
      <c r="G68" s="120"/>
      <c r="H68" s="160"/>
      <c r="I68" s="160"/>
      <c r="J68" s="160"/>
      <c r="K68" s="160"/>
      <c r="L68" s="140"/>
      <c r="M68" s="141"/>
    </row>
    <row r="69" spans="1:13" s="2" customFormat="1" ht="15.75" x14ac:dyDescent="0.25">
      <c r="A69" s="77"/>
      <c r="B69" s="254" t="s">
        <v>157</v>
      </c>
      <c r="C69" s="255"/>
      <c r="D69" s="256" t="s">
        <v>69</v>
      </c>
      <c r="E69" s="257" t="s">
        <v>158</v>
      </c>
      <c r="F69" s="257"/>
      <c r="G69" s="120"/>
      <c r="H69" s="147">
        <v>239712</v>
      </c>
      <c r="I69" s="147"/>
      <c r="J69" s="160"/>
      <c r="K69" s="160"/>
      <c r="L69" s="140">
        <f t="shared" ref="L69:L74" si="5">H69+J69</f>
        <v>239712</v>
      </c>
      <c r="M69" s="141"/>
    </row>
    <row r="70" spans="1:13" s="2" customFormat="1" ht="15.75" x14ac:dyDescent="0.25">
      <c r="A70" s="77"/>
      <c r="B70" s="254" t="s">
        <v>114</v>
      </c>
      <c r="C70" s="255"/>
      <c r="D70" s="256" t="s">
        <v>69</v>
      </c>
      <c r="E70" s="120" t="s">
        <v>115</v>
      </c>
      <c r="F70" s="121"/>
      <c r="G70" s="121"/>
      <c r="H70" s="147">
        <v>1489991</v>
      </c>
      <c r="I70" s="147"/>
      <c r="J70" s="147"/>
      <c r="K70" s="147"/>
      <c r="L70" s="140">
        <f t="shared" si="5"/>
        <v>1489991</v>
      </c>
      <c r="M70" s="141"/>
    </row>
    <row r="71" spans="1:13" s="2" customFormat="1" ht="31.5" customHeight="1" x14ac:dyDescent="0.25">
      <c r="A71" s="77"/>
      <c r="B71" s="259" t="s">
        <v>159</v>
      </c>
      <c r="C71" s="260"/>
      <c r="D71" s="256" t="s">
        <v>69</v>
      </c>
      <c r="E71" s="120" t="s">
        <v>160</v>
      </c>
      <c r="F71" s="121"/>
      <c r="G71" s="121"/>
      <c r="H71" s="147">
        <v>7391</v>
      </c>
      <c r="I71" s="147"/>
      <c r="J71" s="147"/>
      <c r="K71" s="147"/>
      <c r="L71" s="140">
        <f t="shared" si="5"/>
        <v>7391</v>
      </c>
      <c r="M71" s="141"/>
    </row>
    <row r="72" spans="1:13" s="2" customFormat="1" ht="15.75" x14ac:dyDescent="0.25">
      <c r="A72" s="77">
        <v>3</v>
      </c>
      <c r="B72" s="261" t="s">
        <v>10</v>
      </c>
      <c r="C72" s="262"/>
      <c r="D72" s="256"/>
      <c r="E72" s="257"/>
      <c r="F72" s="257"/>
      <c r="G72" s="120"/>
      <c r="H72" s="147"/>
      <c r="I72" s="147"/>
      <c r="J72" s="160"/>
      <c r="K72" s="160"/>
      <c r="L72" s="140"/>
      <c r="M72" s="141"/>
    </row>
    <row r="73" spans="1:13" s="2" customFormat="1" ht="31.5" customHeight="1" x14ac:dyDescent="0.25">
      <c r="A73" s="77"/>
      <c r="B73" s="259" t="s">
        <v>161</v>
      </c>
      <c r="C73" s="260"/>
      <c r="D73" s="256" t="s">
        <v>118</v>
      </c>
      <c r="E73" s="257" t="s">
        <v>162</v>
      </c>
      <c r="F73" s="257"/>
      <c r="G73" s="120"/>
      <c r="H73" s="147">
        <v>6793</v>
      </c>
      <c r="I73" s="147"/>
      <c r="J73" s="160"/>
      <c r="K73" s="160"/>
      <c r="L73" s="140">
        <f t="shared" si="5"/>
        <v>6793</v>
      </c>
      <c r="M73" s="141"/>
    </row>
    <row r="74" spans="1:13" s="2" customFormat="1" ht="15.75" customHeight="1" x14ac:dyDescent="0.25">
      <c r="A74" s="77"/>
      <c r="B74" s="259" t="s">
        <v>163</v>
      </c>
      <c r="C74" s="260"/>
      <c r="D74" s="256" t="s">
        <v>118</v>
      </c>
      <c r="E74" s="120" t="s">
        <v>164</v>
      </c>
      <c r="F74" s="121"/>
      <c r="G74" s="121"/>
      <c r="H74" s="147">
        <v>17317</v>
      </c>
      <c r="I74" s="147"/>
      <c r="J74" s="160"/>
      <c r="K74" s="160"/>
      <c r="L74" s="140">
        <f t="shared" si="5"/>
        <v>17317</v>
      </c>
      <c r="M74" s="141"/>
    </row>
    <row r="75" spans="1:13" s="2" customFormat="1" ht="15.75" x14ac:dyDescent="0.25">
      <c r="A75" s="77">
        <v>4</v>
      </c>
      <c r="B75" s="261" t="s">
        <v>9</v>
      </c>
      <c r="C75" s="262"/>
      <c r="D75" s="256"/>
      <c r="E75" s="263"/>
      <c r="F75" s="263"/>
      <c r="G75" s="242"/>
      <c r="H75" s="160"/>
      <c r="I75" s="160"/>
      <c r="J75" s="160"/>
      <c r="K75" s="160"/>
      <c r="L75" s="180"/>
      <c r="M75" s="181"/>
    </row>
    <row r="76" spans="1:13" s="2" customFormat="1" ht="31.5" customHeight="1" x14ac:dyDescent="0.25">
      <c r="A76" s="77"/>
      <c r="B76" s="264" t="s">
        <v>165</v>
      </c>
      <c r="C76" s="265"/>
      <c r="D76" s="266" t="s">
        <v>166</v>
      </c>
      <c r="E76" s="267" t="s">
        <v>167</v>
      </c>
      <c r="F76" s="268"/>
      <c r="G76" s="269"/>
      <c r="H76" s="160">
        <v>92.9</v>
      </c>
      <c r="I76" s="160"/>
      <c r="J76" s="160"/>
      <c r="K76" s="160"/>
      <c r="L76" s="208">
        <f t="shared" ref="L76:L81" si="6">H76+J76</f>
        <v>92.9</v>
      </c>
      <c r="M76" s="209"/>
    </row>
    <row r="77" spans="1:13" s="2" customFormat="1" ht="30.75" customHeight="1" x14ac:dyDescent="0.25">
      <c r="A77" s="77"/>
      <c r="B77" s="148" t="s">
        <v>168</v>
      </c>
      <c r="C77" s="149"/>
      <c r="D77" s="83" t="s">
        <v>166</v>
      </c>
      <c r="E77" s="163" t="s">
        <v>169</v>
      </c>
      <c r="F77" s="163"/>
      <c r="G77" s="148"/>
      <c r="H77" s="160">
        <v>12.9</v>
      </c>
      <c r="I77" s="160"/>
      <c r="J77" s="160"/>
      <c r="K77" s="160"/>
      <c r="L77" s="208">
        <f t="shared" si="6"/>
        <v>12.9</v>
      </c>
      <c r="M77" s="209"/>
    </row>
    <row r="78" spans="1:13" s="2" customFormat="1" ht="30.75" customHeight="1" x14ac:dyDescent="0.25">
      <c r="A78" s="77"/>
      <c r="B78" s="148" t="s">
        <v>170</v>
      </c>
      <c r="C78" s="149"/>
      <c r="D78" s="83" t="s">
        <v>166</v>
      </c>
      <c r="E78" s="163" t="s">
        <v>171</v>
      </c>
      <c r="F78" s="163"/>
      <c r="G78" s="148"/>
      <c r="H78" s="270">
        <v>16</v>
      </c>
      <c r="I78" s="270"/>
      <c r="J78" s="270"/>
      <c r="K78" s="270"/>
      <c r="L78" s="271">
        <f t="shared" si="6"/>
        <v>16</v>
      </c>
      <c r="M78" s="272"/>
    </row>
    <row r="79" spans="1:13" s="2" customFormat="1" ht="42" hidden="1" customHeight="1" x14ac:dyDescent="0.25">
      <c r="A79" s="77"/>
      <c r="B79" s="204"/>
      <c r="C79" s="205"/>
      <c r="D79" s="57"/>
      <c r="E79" s="212"/>
      <c r="F79" s="212"/>
      <c r="G79" s="212"/>
      <c r="H79" s="208"/>
      <c r="I79" s="209"/>
      <c r="J79" s="170"/>
      <c r="K79" s="171"/>
      <c r="L79" s="208">
        <f t="shared" si="6"/>
        <v>0</v>
      </c>
      <c r="M79" s="209"/>
    </row>
    <row r="80" spans="1:13" s="2" customFormat="1" ht="42" hidden="1" customHeight="1" x14ac:dyDescent="0.25">
      <c r="A80" s="77"/>
      <c r="B80" s="204"/>
      <c r="C80" s="205"/>
      <c r="D80" s="57"/>
      <c r="E80" s="212"/>
      <c r="F80" s="212"/>
      <c r="G80" s="212"/>
      <c r="H80" s="208"/>
      <c r="I80" s="209"/>
      <c r="J80" s="138"/>
      <c r="K80" s="139"/>
      <c r="L80" s="208">
        <f t="shared" si="6"/>
        <v>0</v>
      </c>
      <c r="M80" s="209"/>
    </row>
    <row r="81" spans="1:13" s="2" customFormat="1" ht="42" hidden="1" customHeight="1" x14ac:dyDescent="0.25">
      <c r="A81" s="77"/>
      <c r="B81" s="204"/>
      <c r="C81" s="205"/>
      <c r="D81" s="57"/>
      <c r="E81" s="212"/>
      <c r="F81" s="212"/>
      <c r="G81" s="212"/>
      <c r="H81" s="215"/>
      <c r="I81" s="216"/>
      <c r="J81" s="138"/>
      <c r="K81" s="139"/>
      <c r="L81" s="208">
        <f t="shared" si="6"/>
        <v>0</v>
      </c>
      <c r="M81" s="209"/>
    </row>
    <row r="82" spans="1:13" s="2" customFormat="1" ht="63" hidden="1" x14ac:dyDescent="0.25">
      <c r="A82" s="77"/>
      <c r="B82" s="82" t="s">
        <v>39</v>
      </c>
      <c r="C82" s="142" t="s">
        <v>8</v>
      </c>
      <c r="D82" s="143"/>
      <c r="E82" s="146" t="s">
        <v>7</v>
      </c>
      <c r="F82" s="146"/>
      <c r="G82" s="146"/>
      <c r="H82" s="144">
        <v>100</v>
      </c>
      <c r="I82" s="144"/>
      <c r="J82" s="144">
        <v>0</v>
      </c>
      <c r="K82" s="144"/>
      <c r="L82" s="136">
        <f>H82+J82</f>
        <v>100</v>
      </c>
      <c r="M82" s="136"/>
    </row>
    <row r="83" spans="1:13" s="2" customFormat="1" ht="15.75" x14ac:dyDescent="0.25">
      <c r="A83" s="33"/>
      <c r="B83" s="217"/>
      <c r="C83" s="47"/>
      <c r="D83" s="47"/>
      <c r="E83" s="218"/>
      <c r="F83" s="218"/>
      <c r="G83" s="218"/>
      <c r="H83" s="219"/>
      <c r="I83" s="219"/>
      <c r="J83" s="219"/>
      <c r="K83" s="219"/>
      <c r="L83" s="220"/>
      <c r="M83" s="220"/>
    </row>
    <row r="84" spans="1:13" s="2" customFormat="1" ht="18.75" customHeight="1" x14ac:dyDescent="0.25">
      <c r="A84" s="11"/>
    </row>
    <row r="85" spans="1:13" s="5" customFormat="1" ht="15.75" x14ac:dyDescent="0.25">
      <c r="A85" s="8" t="s">
        <v>95</v>
      </c>
      <c r="D85" s="6"/>
      <c r="G85" s="10"/>
      <c r="H85" s="10"/>
    </row>
    <row r="86" spans="1:13" s="5" customFormat="1" ht="15.75" customHeight="1" x14ac:dyDescent="0.25">
      <c r="A86" s="8" t="s">
        <v>96</v>
      </c>
      <c r="D86" s="6"/>
      <c r="F86" s="155"/>
      <c r="G86" s="155"/>
      <c r="I86" s="156" t="s">
        <v>172</v>
      </c>
      <c r="J86" s="156"/>
      <c r="K86" s="156"/>
    </row>
    <row r="87" spans="1:13" s="3" customFormat="1" ht="15.75" x14ac:dyDescent="0.25">
      <c r="A87" s="9" t="s">
        <v>5</v>
      </c>
      <c r="D87" s="4"/>
      <c r="F87" s="118" t="s">
        <v>1</v>
      </c>
      <c r="G87" s="118"/>
      <c r="I87" s="110" t="s">
        <v>0</v>
      </c>
      <c r="J87" s="110"/>
      <c r="K87" s="110"/>
    </row>
    <row r="88" spans="1:13" s="3" customFormat="1" ht="15.75" x14ac:dyDescent="0.25">
      <c r="A88" s="9"/>
      <c r="D88" s="4"/>
      <c r="F88" s="221"/>
      <c r="G88" s="221"/>
      <c r="I88" s="81"/>
      <c r="J88" s="81"/>
      <c r="K88" s="81"/>
    </row>
    <row r="89" spans="1:13" s="5" customFormat="1" ht="15.75" customHeight="1" x14ac:dyDescent="0.25">
      <c r="A89" s="8" t="s">
        <v>4</v>
      </c>
      <c r="D89" s="7"/>
      <c r="G89" s="7"/>
      <c r="H89" s="7"/>
    </row>
    <row r="90" spans="1:13" s="5" customFormat="1" ht="26.25" customHeight="1" x14ac:dyDescent="0.25">
      <c r="A90" s="55" t="s">
        <v>54</v>
      </c>
      <c r="D90" s="7"/>
      <c r="G90" s="7"/>
      <c r="H90" s="7"/>
    </row>
    <row r="91" spans="1:13" s="5" customFormat="1" ht="15.75" customHeight="1" x14ac:dyDescent="0.25">
      <c r="A91" s="8"/>
      <c r="D91" s="7"/>
      <c r="G91" s="7"/>
      <c r="H91" s="7"/>
    </row>
    <row r="92" spans="1:13" s="5" customFormat="1" ht="15.75" x14ac:dyDescent="0.25">
      <c r="A92" s="6" t="s">
        <v>3</v>
      </c>
      <c r="D92" s="6"/>
      <c r="F92" s="155"/>
      <c r="G92" s="155"/>
      <c r="I92" s="156" t="s">
        <v>2</v>
      </c>
      <c r="J92" s="156"/>
      <c r="K92" s="156"/>
    </row>
    <row r="93" spans="1:13" s="2" customFormat="1" ht="15" customHeight="1" x14ac:dyDescent="0.25">
      <c r="A93" s="4"/>
      <c r="D93" s="4"/>
      <c r="F93" s="118" t="s">
        <v>1</v>
      </c>
      <c r="G93" s="118"/>
      <c r="H93" s="3"/>
      <c r="I93" s="110" t="s">
        <v>0</v>
      </c>
      <c r="J93" s="110"/>
      <c r="K93" s="110"/>
    </row>
    <row r="95" spans="1:13" ht="15.75" x14ac:dyDescent="0.25">
      <c r="B95" s="61"/>
    </row>
    <row r="96" spans="1:13" x14ac:dyDescent="0.25">
      <c r="B96" s="50" t="s">
        <v>52</v>
      </c>
    </row>
    <row r="97" spans="2:2" ht="15.75" x14ac:dyDescent="0.25">
      <c r="B97" s="49" t="s">
        <v>53</v>
      </c>
    </row>
  </sheetData>
  <mergeCells count="223">
    <mergeCell ref="F93:G93"/>
    <mergeCell ref="I93:K93"/>
    <mergeCell ref="F86:G86"/>
    <mergeCell ref="I86:K86"/>
    <mergeCell ref="F87:G87"/>
    <mergeCell ref="I87:K87"/>
    <mergeCell ref="F92:G92"/>
    <mergeCell ref="I92:K92"/>
    <mergeCell ref="B81:C81"/>
    <mergeCell ref="E81:G81"/>
    <mergeCell ref="H81:I81"/>
    <mergeCell ref="J81:K81"/>
    <mergeCell ref="L81:M81"/>
    <mergeCell ref="C82:D82"/>
    <mergeCell ref="E82:G82"/>
    <mergeCell ref="H82:I82"/>
    <mergeCell ref="J82:K82"/>
    <mergeCell ref="L82:M82"/>
    <mergeCell ref="B79:C79"/>
    <mergeCell ref="E79:G79"/>
    <mergeCell ref="H79:I79"/>
    <mergeCell ref="J79:K79"/>
    <mergeCell ref="L79:M79"/>
    <mergeCell ref="B80:C80"/>
    <mergeCell ref="E80:G80"/>
    <mergeCell ref="H80:I80"/>
    <mergeCell ref="J80:K80"/>
    <mergeCell ref="L80:M80"/>
    <mergeCell ref="B77:C77"/>
    <mergeCell ref="E77:G77"/>
    <mergeCell ref="H77:I77"/>
    <mergeCell ref="J77:K77"/>
    <mergeCell ref="L77:M77"/>
    <mergeCell ref="B78:C78"/>
    <mergeCell ref="E78:G78"/>
    <mergeCell ref="H78:I78"/>
    <mergeCell ref="J78:K78"/>
    <mergeCell ref="L78:M78"/>
    <mergeCell ref="B75:C75"/>
    <mergeCell ref="E75:G75"/>
    <mergeCell ref="H75:I75"/>
    <mergeCell ref="J75:K75"/>
    <mergeCell ref="L75:M75"/>
    <mergeCell ref="B76:C76"/>
    <mergeCell ref="E76:G76"/>
    <mergeCell ref="H76:I76"/>
    <mergeCell ref="J76:K76"/>
    <mergeCell ref="L76:M76"/>
    <mergeCell ref="B73:C73"/>
    <mergeCell ref="E73:G73"/>
    <mergeCell ref="H73:I73"/>
    <mergeCell ref="J73:K73"/>
    <mergeCell ref="L73:M73"/>
    <mergeCell ref="B74:C74"/>
    <mergeCell ref="E74:G74"/>
    <mergeCell ref="H74:I74"/>
    <mergeCell ref="J74:K74"/>
    <mergeCell ref="L74:M74"/>
    <mergeCell ref="B71:C71"/>
    <mergeCell ref="E71:G71"/>
    <mergeCell ref="H71:I71"/>
    <mergeCell ref="J71:K71"/>
    <mergeCell ref="L71:M71"/>
    <mergeCell ref="B72:C72"/>
    <mergeCell ref="E72:G72"/>
    <mergeCell ref="H72:I72"/>
    <mergeCell ref="J72:K72"/>
    <mergeCell ref="L72:M72"/>
    <mergeCell ref="B69:C69"/>
    <mergeCell ref="E69:G69"/>
    <mergeCell ref="H69:I69"/>
    <mergeCell ref="J69:K69"/>
    <mergeCell ref="L69:M69"/>
    <mergeCell ref="B70:C70"/>
    <mergeCell ref="E70:G70"/>
    <mergeCell ref="H70:I70"/>
    <mergeCell ref="J70:K70"/>
    <mergeCell ref="L70:M70"/>
    <mergeCell ref="B67:C67"/>
    <mergeCell ref="E67:G67"/>
    <mergeCell ref="H67:I67"/>
    <mergeCell ref="J67:K67"/>
    <mergeCell ref="L67:M67"/>
    <mergeCell ref="B68:C68"/>
    <mergeCell ref="E68:G68"/>
    <mergeCell ref="H68:I68"/>
    <mergeCell ref="J68:K68"/>
    <mergeCell ref="L68:M68"/>
    <mergeCell ref="B65:C65"/>
    <mergeCell ref="E65:G65"/>
    <mergeCell ref="H65:I65"/>
    <mergeCell ref="J65:K65"/>
    <mergeCell ref="L65:M65"/>
    <mergeCell ref="B66:C66"/>
    <mergeCell ref="E66:G66"/>
    <mergeCell ref="H66:I66"/>
    <mergeCell ref="J66:K66"/>
    <mergeCell ref="L66:M66"/>
    <mergeCell ref="B63:C63"/>
    <mergeCell ref="E63:G63"/>
    <mergeCell ref="H63:I63"/>
    <mergeCell ref="J63:K63"/>
    <mergeCell ref="L63:M63"/>
    <mergeCell ref="B64:C64"/>
    <mergeCell ref="E64:G64"/>
    <mergeCell ref="H64:I64"/>
    <mergeCell ref="J64:K64"/>
    <mergeCell ref="L64:M64"/>
    <mergeCell ref="B61:C61"/>
    <mergeCell ref="E61:G61"/>
    <mergeCell ref="H61:I61"/>
    <mergeCell ref="J61:K61"/>
    <mergeCell ref="L61:M61"/>
    <mergeCell ref="B62:C62"/>
    <mergeCell ref="E62:G62"/>
    <mergeCell ref="H62:I62"/>
    <mergeCell ref="J62:K62"/>
    <mergeCell ref="L62:M62"/>
    <mergeCell ref="B57:E57"/>
    <mergeCell ref="F57:G57"/>
    <mergeCell ref="H57:I57"/>
    <mergeCell ref="J57:K57"/>
    <mergeCell ref="A58:E58"/>
    <mergeCell ref="F58:G58"/>
    <mergeCell ref="H58:I58"/>
    <mergeCell ref="J58:K58"/>
    <mergeCell ref="B55:E55"/>
    <mergeCell ref="F55:G55"/>
    <mergeCell ref="H55:I55"/>
    <mergeCell ref="J55:K55"/>
    <mergeCell ref="B56:E56"/>
    <mergeCell ref="F56:G56"/>
    <mergeCell ref="H56:I56"/>
    <mergeCell ref="J56:K56"/>
    <mergeCell ref="B53:E53"/>
    <mergeCell ref="F53:G53"/>
    <mergeCell ref="H53:I53"/>
    <mergeCell ref="J53:K53"/>
    <mergeCell ref="B54:E54"/>
    <mergeCell ref="F54:G54"/>
    <mergeCell ref="H54:I54"/>
    <mergeCell ref="J54:K54"/>
    <mergeCell ref="B51:E51"/>
    <mergeCell ref="F51:G51"/>
    <mergeCell ref="H51:I51"/>
    <mergeCell ref="J51:K51"/>
    <mergeCell ref="B52:E52"/>
    <mergeCell ref="F52:G52"/>
    <mergeCell ref="H52:I52"/>
    <mergeCell ref="J52:K52"/>
    <mergeCell ref="A48:E48"/>
    <mergeCell ref="F48:G48"/>
    <mergeCell ref="H48:I48"/>
    <mergeCell ref="J48:K48"/>
    <mergeCell ref="B49:C49"/>
    <mergeCell ref="D49:E49"/>
    <mergeCell ref="F49:G49"/>
    <mergeCell ref="H49:I49"/>
    <mergeCell ref="J49:K49"/>
    <mergeCell ref="B46:E46"/>
    <mergeCell ref="F46:G46"/>
    <mergeCell ref="H46:I46"/>
    <mergeCell ref="J46:K46"/>
    <mergeCell ref="B47:E47"/>
    <mergeCell ref="F47:G47"/>
    <mergeCell ref="H47:I47"/>
    <mergeCell ref="J47:K47"/>
    <mergeCell ref="B44:E44"/>
    <mergeCell ref="F44:G44"/>
    <mergeCell ref="H44:I44"/>
    <mergeCell ref="J44:K44"/>
    <mergeCell ref="B45:E45"/>
    <mergeCell ref="F45:G45"/>
    <mergeCell ref="H45:I45"/>
    <mergeCell ref="J45:K45"/>
    <mergeCell ref="B37:J37"/>
    <mergeCell ref="B38:J38"/>
    <mergeCell ref="B39:J39"/>
    <mergeCell ref="B40:J40"/>
    <mergeCell ref="B43:E43"/>
    <mergeCell ref="F43:G43"/>
    <mergeCell ref="H43:I43"/>
    <mergeCell ref="J43:K43"/>
    <mergeCell ref="E25:F25"/>
    <mergeCell ref="D27:M27"/>
    <mergeCell ref="D28:M28"/>
    <mergeCell ref="B30:J30"/>
    <mergeCell ref="B31:J31"/>
    <mergeCell ref="B32:J32"/>
    <mergeCell ref="C21:D21"/>
    <mergeCell ref="E21:F21"/>
    <mergeCell ref="G21:L21"/>
    <mergeCell ref="E23:F23"/>
    <mergeCell ref="K23:L23"/>
    <mergeCell ref="E24:F24"/>
    <mergeCell ref="C20:D20"/>
    <mergeCell ref="E20:F20"/>
    <mergeCell ref="G20:L20"/>
    <mergeCell ref="Q20:R20"/>
    <mergeCell ref="S20:T20"/>
    <mergeCell ref="U20:Z20"/>
    <mergeCell ref="B18:F18"/>
    <mergeCell ref="G18:L18"/>
    <mergeCell ref="P18:T18"/>
    <mergeCell ref="U18:Z18"/>
    <mergeCell ref="B19:F19"/>
    <mergeCell ref="G19:L19"/>
    <mergeCell ref="P19:T19"/>
    <mergeCell ref="U19:Z19"/>
    <mergeCell ref="B16:F16"/>
    <mergeCell ref="G16:L16"/>
    <mergeCell ref="P16:T16"/>
    <mergeCell ref="U16:Z16"/>
    <mergeCell ref="B17:F17"/>
    <mergeCell ref="G17:L17"/>
    <mergeCell ref="P17:T17"/>
    <mergeCell ref="U17:Z17"/>
    <mergeCell ref="J8:K8"/>
    <mergeCell ref="J9:M9"/>
    <mergeCell ref="J10:M10"/>
    <mergeCell ref="A13:M13"/>
    <mergeCell ref="A14:M14"/>
    <mergeCell ref="A15:M15"/>
  </mergeCells>
  <printOptions horizontalCentered="1" verticalCentered="1"/>
  <pageMargins left="0" right="0" top="0" bottom="0" header="0" footer="0"/>
  <pageSetup paperSize="9" scale="69" fitToHeight="2" orientation="landscape" horizontalDpi="180" verticalDpi="180" r:id="rId1"/>
  <headerFooter alignWithMargins="0"/>
  <rowBreaks count="1" manualBreakCount="1">
    <brk id="48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view="pageBreakPreview" topLeftCell="B2" zoomScaleSheetLayoutView="100" workbookViewId="0">
      <selection activeCell="J11" sqref="J11"/>
    </sheetView>
  </sheetViews>
  <sheetFormatPr defaultRowHeight="15" x14ac:dyDescent="0.25"/>
  <cols>
    <col min="1" max="1" width="6.5703125" style="1" customWidth="1"/>
    <col min="2" max="2" width="34.42578125" customWidth="1"/>
    <col min="3" max="3" width="12.28515625" customWidth="1"/>
    <col min="4" max="4" width="12.85546875" customWidth="1"/>
    <col min="5" max="5" width="11" customWidth="1"/>
    <col min="6" max="6" width="12.140625" customWidth="1"/>
    <col min="7" max="7" width="11.140625" customWidth="1"/>
    <col min="8" max="8" width="12.5703125" customWidth="1"/>
    <col min="9" max="9" width="12.42578125" customWidth="1"/>
    <col min="10" max="10" width="12.85546875" customWidth="1"/>
    <col min="11" max="11" width="12.140625" customWidth="1"/>
    <col min="12" max="12" width="12.85546875" customWidth="1"/>
    <col min="13" max="13" width="18.140625" customWidth="1"/>
  </cols>
  <sheetData>
    <row r="1" spans="1:25" x14ac:dyDescent="0.25">
      <c r="J1" s="62" t="s">
        <v>31</v>
      </c>
      <c r="K1" s="63"/>
      <c r="L1" s="63"/>
      <c r="M1" s="63"/>
    </row>
    <row r="2" spans="1:25" x14ac:dyDescent="0.25">
      <c r="J2" s="64" t="s">
        <v>32</v>
      </c>
      <c r="K2" s="63"/>
      <c r="L2" s="63"/>
      <c r="M2" s="63"/>
    </row>
    <row r="3" spans="1:25" x14ac:dyDescent="0.25">
      <c r="J3" s="64" t="s">
        <v>42</v>
      </c>
      <c r="K3" s="63"/>
      <c r="L3" s="63"/>
      <c r="M3" s="63"/>
    </row>
    <row r="4" spans="1:25" x14ac:dyDescent="0.25">
      <c r="J4" s="64" t="s">
        <v>33</v>
      </c>
      <c r="K4" s="63"/>
      <c r="L4" s="63"/>
      <c r="M4" s="63"/>
    </row>
    <row r="5" spans="1:25" x14ac:dyDescent="0.25">
      <c r="J5" s="64" t="s">
        <v>41</v>
      </c>
      <c r="K5" s="63"/>
      <c r="L5" s="63"/>
      <c r="M5" s="63"/>
    </row>
    <row r="6" spans="1:25" ht="10.5" customHeight="1" x14ac:dyDescent="0.25">
      <c r="J6" s="63"/>
      <c r="K6" s="63"/>
      <c r="L6" s="63"/>
      <c r="M6" s="30"/>
    </row>
    <row r="7" spans="1:25" s="2" customFormat="1" ht="15.75" x14ac:dyDescent="0.25">
      <c r="A7" s="4"/>
      <c r="J7" s="9" t="s">
        <v>31</v>
      </c>
      <c r="K7" s="65"/>
      <c r="L7" s="65"/>
      <c r="M7" s="65"/>
    </row>
    <row r="8" spans="1:25" s="2" customFormat="1" ht="15.75" x14ac:dyDescent="0.25">
      <c r="A8" s="4"/>
      <c r="J8" s="108" t="s">
        <v>30</v>
      </c>
      <c r="K8" s="108"/>
      <c r="L8" s="65"/>
      <c r="M8" s="25"/>
    </row>
    <row r="9" spans="1:25" s="2" customFormat="1" ht="18" customHeight="1" x14ac:dyDescent="0.25">
      <c r="A9" s="4"/>
      <c r="J9" s="109" t="s">
        <v>24</v>
      </c>
      <c r="K9" s="109"/>
      <c r="L9" s="109"/>
      <c r="M9" s="109"/>
    </row>
    <row r="10" spans="1:25" s="2" customFormat="1" ht="15" customHeight="1" x14ac:dyDescent="0.25">
      <c r="A10" s="4"/>
      <c r="J10" s="110" t="s">
        <v>80</v>
      </c>
      <c r="K10" s="110"/>
      <c r="L10" s="110"/>
      <c r="M10" s="110"/>
    </row>
    <row r="11" spans="1:25" s="2" customFormat="1" ht="15" customHeight="1" x14ac:dyDescent="0.25">
      <c r="A11" s="4"/>
      <c r="J11" s="67">
        <v>44174</v>
      </c>
      <c r="K11" s="68" t="s">
        <v>29</v>
      </c>
      <c r="L11" s="69" t="s">
        <v>101</v>
      </c>
      <c r="M11" s="65"/>
    </row>
    <row r="12" spans="1:25" s="2" customFormat="1" ht="10.5" customHeight="1" x14ac:dyDescent="0.25">
      <c r="A12" s="1"/>
      <c r="M12" s="29"/>
    </row>
    <row r="13" spans="1:25" s="2" customFormat="1" ht="18.75" x14ac:dyDescent="0.3">
      <c r="A13" s="111" t="s">
        <v>28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</row>
    <row r="14" spans="1:25" s="2" customFormat="1" ht="18.75" x14ac:dyDescent="0.3">
      <c r="A14" s="111" t="s">
        <v>90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</row>
    <row r="15" spans="1:25" s="2" customFormat="1" ht="19.5" x14ac:dyDescent="0.35">
      <c r="A15" s="112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1:25" s="28" customFormat="1" ht="19.5" x14ac:dyDescent="0.35">
      <c r="A16" s="8" t="s">
        <v>27</v>
      </c>
      <c r="B16" s="116" t="s">
        <v>43</v>
      </c>
      <c r="C16" s="116"/>
      <c r="D16" s="116"/>
      <c r="E16" s="116"/>
      <c r="F16" s="116"/>
      <c r="G16" s="117" t="s">
        <v>24</v>
      </c>
      <c r="H16" s="117"/>
      <c r="I16" s="117"/>
      <c r="J16" s="117"/>
      <c r="K16" s="117"/>
      <c r="L16" s="117"/>
      <c r="M16" s="86" t="s">
        <v>81</v>
      </c>
      <c r="N16" s="192" t="s">
        <v>24</v>
      </c>
      <c r="O16" s="192"/>
      <c r="P16" s="192"/>
      <c r="Q16" s="192"/>
      <c r="R16" s="192"/>
      <c r="S16" s="117" t="s">
        <v>43</v>
      </c>
      <c r="T16" s="117"/>
      <c r="U16" s="117"/>
      <c r="V16" s="117"/>
      <c r="W16" s="117"/>
      <c r="X16" s="117"/>
      <c r="Y16" s="86" t="s">
        <v>81</v>
      </c>
    </row>
    <row r="17" spans="1:25" s="26" customFormat="1" ht="11.25" x14ac:dyDescent="0.2">
      <c r="A17" s="70"/>
      <c r="B17" s="118" t="s">
        <v>82</v>
      </c>
      <c r="C17" s="118"/>
      <c r="D17" s="118"/>
      <c r="E17" s="118"/>
      <c r="F17" s="118"/>
      <c r="G17" s="118" t="s">
        <v>26</v>
      </c>
      <c r="H17" s="118"/>
      <c r="I17" s="118"/>
      <c r="J17" s="118"/>
      <c r="K17" s="118"/>
      <c r="L17" s="118"/>
      <c r="M17" s="81" t="s">
        <v>83</v>
      </c>
      <c r="N17" s="118" t="s">
        <v>26</v>
      </c>
      <c r="O17" s="118"/>
      <c r="P17" s="118"/>
      <c r="Q17" s="118"/>
      <c r="R17" s="118"/>
      <c r="S17" s="118" t="s">
        <v>82</v>
      </c>
      <c r="T17" s="118"/>
      <c r="U17" s="118"/>
      <c r="V17" s="118"/>
      <c r="W17" s="118"/>
      <c r="X17" s="118"/>
      <c r="Y17" s="81" t="s">
        <v>83</v>
      </c>
    </row>
    <row r="18" spans="1:25" s="28" customFormat="1" ht="19.5" x14ac:dyDescent="0.35">
      <c r="A18" s="8" t="s">
        <v>25</v>
      </c>
      <c r="B18" s="119" t="s">
        <v>93</v>
      </c>
      <c r="C18" s="119"/>
      <c r="D18" s="119"/>
      <c r="E18" s="119"/>
      <c r="F18" s="119"/>
      <c r="G18" s="117" t="s">
        <v>24</v>
      </c>
      <c r="H18" s="117"/>
      <c r="I18" s="117"/>
      <c r="J18" s="117"/>
      <c r="K18" s="117"/>
      <c r="L18" s="117"/>
      <c r="M18" s="86" t="s">
        <v>81</v>
      </c>
      <c r="N18" s="193" t="s">
        <v>24</v>
      </c>
      <c r="O18" s="193"/>
      <c r="P18" s="193"/>
      <c r="Q18" s="193"/>
      <c r="R18" s="193"/>
      <c r="S18" s="117" t="s">
        <v>43</v>
      </c>
      <c r="T18" s="117"/>
      <c r="U18" s="117"/>
      <c r="V18" s="117"/>
      <c r="W18" s="117"/>
      <c r="X18" s="117"/>
      <c r="Y18" s="86" t="s">
        <v>81</v>
      </c>
    </row>
    <row r="19" spans="1:25" s="26" customFormat="1" ht="12" customHeight="1" x14ac:dyDescent="0.2">
      <c r="A19" s="70"/>
      <c r="B19" s="118" t="s">
        <v>82</v>
      </c>
      <c r="C19" s="118"/>
      <c r="D19" s="118"/>
      <c r="E19" s="118"/>
      <c r="F19" s="118"/>
      <c r="G19" s="118" t="s">
        <v>26</v>
      </c>
      <c r="H19" s="118"/>
      <c r="I19" s="118"/>
      <c r="J19" s="118"/>
      <c r="K19" s="118"/>
      <c r="L19" s="118"/>
      <c r="M19" s="81" t="s">
        <v>83</v>
      </c>
      <c r="N19" s="118" t="s">
        <v>26</v>
      </c>
      <c r="O19" s="118"/>
      <c r="P19" s="118"/>
      <c r="Q19" s="118"/>
      <c r="R19" s="118"/>
      <c r="S19" s="118" t="s">
        <v>82</v>
      </c>
      <c r="T19" s="118"/>
      <c r="U19" s="118"/>
      <c r="V19" s="118"/>
      <c r="W19" s="118"/>
      <c r="X19" s="118"/>
      <c r="Y19" s="81" t="s">
        <v>83</v>
      </c>
    </row>
    <row r="20" spans="1:25" s="27" customFormat="1" ht="35.25" customHeight="1" x14ac:dyDescent="0.35">
      <c r="A20" s="55" t="s">
        <v>23</v>
      </c>
      <c r="B20" s="87" t="s">
        <v>173</v>
      </c>
      <c r="C20" s="123" t="s">
        <v>174</v>
      </c>
      <c r="D20" s="123"/>
      <c r="E20" s="123" t="s">
        <v>175</v>
      </c>
      <c r="F20" s="123"/>
      <c r="G20" s="273" t="s">
        <v>176</v>
      </c>
      <c r="H20" s="273"/>
      <c r="I20" s="273"/>
      <c r="J20" s="273"/>
      <c r="K20" s="273"/>
      <c r="L20" s="273"/>
      <c r="M20" s="86" t="s">
        <v>94</v>
      </c>
      <c r="N20" s="87" t="s">
        <v>173</v>
      </c>
      <c r="O20" s="123" t="s">
        <v>174</v>
      </c>
      <c r="P20" s="123"/>
      <c r="Q20" s="123" t="s">
        <v>175</v>
      </c>
      <c r="R20" s="123"/>
      <c r="S20" s="273" t="s">
        <v>176</v>
      </c>
      <c r="T20" s="273"/>
      <c r="U20" s="273"/>
      <c r="V20" s="273"/>
      <c r="W20" s="273"/>
      <c r="X20" s="273"/>
      <c r="Y20" s="87" t="s">
        <v>107</v>
      </c>
    </row>
    <row r="21" spans="1:25" s="26" customFormat="1" ht="22.5" customHeight="1" x14ac:dyDescent="0.2">
      <c r="A21" s="70"/>
      <c r="B21" s="71" t="s">
        <v>84</v>
      </c>
      <c r="C21" s="113" t="s">
        <v>85</v>
      </c>
      <c r="D21" s="113"/>
      <c r="E21" s="124" t="s">
        <v>86</v>
      </c>
      <c r="F21" s="124"/>
      <c r="G21" s="124" t="s">
        <v>87</v>
      </c>
      <c r="H21" s="124"/>
      <c r="I21" s="124"/>
      <c r="J21" s="124"/>
      <c r="K21" s="124"/>
      <c r="L21" s="124"/>
      <c r="M21" s="80" t="s">
        <v>88</v>
      </c>
    </row>
    <row r="22" spans="1:25" s="2" customFormat="1" ht="10.5" customHeight="1" x14ac:dyDescent="0.25">
      <c r="A22" s="21"/>
    </row>
    <row r="23" spans="1:25" s="2" customFormat="1" ht="15.75" x14ac:dyDescent="0.25">
      <c r="A23" s="9" t="s">
        <v>22</v>
      </c>
      <c r="E23" s="114">
        <f>E24+E25</f>
        <v>10590233.48</v>
      </c>
      <c r="F23" s="114"/>
      <c r="G23" s="9" t="s">
        <v>34</v>
      </c>
      <c r="K23" s="115"/>
      <c r="L23" s="115"/>
      <c r="M23" s="9"/>
      <c r="Q23" s="274"/>
    </row>
    <row r="24" spans="1:25" s="2" customFormat="1" ht="15.75" x14ac:dyDescent="0.25">
      <c r="A24" s="9"/>
      <c r="D24" s="25" t="s">
        <v>21</v>
      </c>
      <c r="E24" s="97">
        <f>F46</f>
        <v>10590233.48</v>
      </c>
      <c r="F24" s="97"/>
      <c r="G24" s="9" t="s">
        <v>35</v>
      </c>
      <c r="K24" s="85"/>
      <c r="L24" s="85"/>
      <c r="M24" s="9"/>
    </row>
    <row r="25" spans="1:25" s="2" customFormat="1" ht="15.75" x14ac:dyDescent="0.25">
      <c r="A25" s="9"/>
      <c r="D25" s="25" t="s">
        <v>20</v>
      </c>
      <c r="E25" s="97">
        <f>H46</f>
        <v>0</v>
      </c>
      <c r="F25" s="97"/>
      <c r="G25" s="9" t="s">
        <v>36</v>
      </c>
      <c r="K25" s="85"/>
      <c r="L25" s="85"/>
      <c r="M25" s="9"/>
    </row>
    <row r="26" spans="1:25" s="2" customFormat="1" ht="10.5" customHeight="1" x14ac:dyDescent="0.25">
      <c r="A26" s="9"/>
    </row>
    <row r="27" spans="1:25" s="2" customFormat="1" ht="102" customHeight="1" x14ac:dyDescent="0.25">
      <c r="A27" s="9" t="s">
        <v>19</v>
      </c>
      <c r="D27" s="196" t="s">
        <v>177</v>
      </c>
      <c r="E27" s="196"/>
      <c r="F27" s="196"/>
      <c r="G27" s="196"/>
      <c r="H27" s="196"/>
      <c r="I27" s="196"/>
      <c r="J27" s="196"/>
      <c r="K27" s="196"/>
      <c r="L27" s="196"/>
      <c r="M27" s="196"/>
    </row>
    <row r="28" spans="1:25" s="2" customFormat="1" ht="15" customHeight="1" x14ac:dyDescent="0.25">
      <c r="A28" s="21"/>
      <c r="D28" s="99"/>
      <c r="E28" s="99"/>
      <c r="F28" s="99"/>
      <c r="G28" s="99"/>
      <c r="H28" s="99"/>
      <c r="I28" s="99"/>
      <c r="J28" s="99"/>
      <c r="K28" s="99"/>
      <c r="L28" s="99"/>
      <c r="M28" s="99"/>
    </row>
    <row r="29" spans="1:25" s="22" customFormat="1" ht="15.75" x14ac:dyDescent="0.25">
      <c r="A29" s="23" t="s">
        <v>44</v>
      </c>
      <c r="C29" s="40"/>
      <c r="D29" s="40"/>
      <c r="E29" s="40"/>
      <c r="F29" s="40"/>
      <c r="G29" s="40"/>
      <c r="H29" s="40"/>
      <c r="I29" s="40"/>
      <c r="J29" s="40"/>
      <c r="K29" s="41"/>
      <c r="L29" s="41"/>
      <c r="M29" s="41"/>
    </row>
    <row r="30" spans="1:25" s="22" customFormat="1" ht="15.75" x14ac:dyDescent="0.25">
      <c r="A30" s="32" t="s">
        <v>15</v>
      </c>
      <c r="B30" s="100" t="s">
        <v>45</v>
      </c>
      <c r="C30" s="101"/>
      <c r="D30" s="101"/>
      <c r="E30" s="101"/>
      <c r="F30" s="101"/>
      <c r="G30" s="101"/>
      <c r="H30" s="101"/>
      <c r="I30" s="101"/>
      <c r="J30" s="102"/>
      <c r="K30" s="54"/>
      <c r="L30" s="41"/>
      <c r="M30" s="41"/>
    </row>
    <row r="31" spans="1:25" s="22" customFormat="1" ht="15.75" x14ac:dyDescent="0.25">
      <c r="A31" s="37">
        <v>1</v>
      </c>
      <c r="B31" s="103" t="s">
        <v>178</v>
      </c>
      <c r="C31" s="104"/>
      <c r="D31" s="104"/>
      <c r="E31" s="104"/>
      <c r="F31" s="104"/>
      <c r="G31" s="104"/>
      <c r="H31" s="104"/>
      <c r="I31" s="104"/>
      <c r="J31" s="105"/>
      <c r="K31" s="41"/>
      <c r="L31" s="41"/>
      <c r="M31" s="41"/>
    </row>
    <row r="32" spans="1:25" s="22" customFormat="1" ht="15.75" hidden="1" x14ac:dyDescent="0.25">
      <c r="A32" s="37">
        <v>2</v>
      </c>
      <c r="B32" s="103"/>
      <c r="C32" s="104"/>
      <c r="D32" s="104"/>
      <c r="E32" s="104"/>
      <c r="F32" s="104"/>
      <c r="G32" s="104"/>
      <c r="H32" s="104"/>
      <c r="I32" s="104"/>
      <c r="J32" s="105"/>
      <c r="K32" s="41"/>
      <c r="L32" s="41"/>
      <c r="M32" s="41"/>
    </row>
    <row r="33" spans="1:13" s="22" customFormat="1" ht="15.75" x14ac:dyDescent="0.25">
      <c r="A33" s="2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1:13" s="2" customFormat="1" ht="15.75" x14ac:dyDescent="0.25">
      <c r="A34" s="9" t="s">
        <v>46</v>
      </c>
      <c r="C34" s="51" t="s">
        <v>179</v>
      </c>
      <c r="D34" s="52"/>
      <c r="E34" s="52"/>
      <c r="F34" s="52"/>
      <c r="G34" s="52"/>
      <c r="H34" s="52"/>
    </row>
    <row r="35" spans="1:13" s="2" customFormat="1" ht="15.75" x14ac:dyDescent="0.25">
      <c r="A35" s="33"/>
      <c r="B35" s="34"/>
      <c r="C35" s="34"/>
      <c r="D35" s="34"/>
      <c r="E35" s="34"/>
      <c r="F35" s="34"/>
      <c r="G35" s="34"/>
      <c r="H35" s="34"/>
      <c r="I35" s="34"/>
      <c r="J35" s="34"/>
    </row>
    <row r="36" spans="1:13" s="2" customFormat="1" ht="15.75" x14ac:dyDescent="0.25">
      <c r="A36" s="9" t="s">
        <v>47</v>
      </c>
      <c r="K36" s="14"/>
    </row>
    <row r="37" spans="1:13" s="16" customFormat="1" ht="15.75" x14ac:dyDescent="0.25">
      <c r="A37" s="32" t="s">
        <v>15</v>
      </c>
      <c r="B37" s="100" t="s">
        <v>18</v>
      </c>
      <c r="C37" s="101"/>
      <c r="D37" s="101"/>
      <c r="E37" s="101"/>
      <c r="F37" s="101"/>
      <c r="G37" s="101"/>
      <c r="H37" s="101"/>
      <c r="I37" s="101"/>
      <c r="J37" s="102"/>
      <c r="K37" s="43"/>
    </row>
    <row r="38" spans="1:13" s="3" customFormat="1" ht="15.75" x14ac:dyDescent="0.25">
      <c r="A38" s="37">
        <v>1</v>
      </c>
      <c r="B38" s="103" t="s">
        <v>180</v>
      </c>
      <c r="C38" s="104"/>
      <c r="D38" s="104"/>
      <c r="E38" s="104"/>
      <c r="F38" s="104"/>
      <c r="G38" s="104"/>
      <c r="H38" s="104"/>
      <c r="I38" s="104"/>
      <c r="J38" s="105"/>
      <c r="K38" s="44"/>
    </row>
    <row r="39" spans="1:13" s="2" customFormat="1" ht="15.75" hidden="1" x14ac:dyDescent="0.25">
      <c r="A39" s="37">
        <v>2</v>
      </c>
      <c r="B39" s="103" t="s">
        <v>91</v>
      </c>
      <c r="C39" s="104"/>
      <c r="D39" s="104"/>
      <c r="E39" s="104"/>
      <c r="F39" s="104"/>
      <c r="G39" s="104"/>
      <c r="H39" s="104"/>
      <c r="I39" s="104"/>
      <c r="J39" s="105"/>
      <c r="K39" s="45"/>
    </row>
    <row r="40" spans="1:13" s="2" customFormat="1" ht="8.25" customHeight="1" x14ac:dyDescent="0.25">
      <c r="A40" s="47"/>
      <c r="B40" s="48"/>
      <c r="C40" s="48"/>
      <c r="D40" s="48"/>
      <c r="E40" s="48"/>
      <c r="F40" s="48"/>
      <c r="G40" s="48"/>
      <c r="H40" s="48"/>
      <c r="I40" s="48"/>
      <c r="J40" s="48"/>
      <c r="K40" s="45"/>
    </row>
    <row r="41" spans="1:13" s="2" customFormat="1" ht="15.75" x14ac:dyDescent="0.25">
      <c r="A41" s="12" t="s">
        <v>51</v>
      </c>
      <c r="K41" s="14" t="s">
        <v>35</v>
      </c>
    </row>
    <row r="42" spans="1:13" s="2" customFormat="1" ht="15.75" x14ac:dyDescent="0.25">
      <c r="A42" s="32" t="s">
        <v>15</v>
      </c>
      <c r="B42" s="100" t="s">
        <v>37</v>
      </c>
      <c r="C42" s="101"/>
      <c r="D42" s="101"/>
      <c r="E42" s="102"/>
      <c r="F42" s="93" t="s">
        <v>17</v>
      </c>
      <c r="G42" s="94"/>
      <c r="H42" s="93" t="s">
        <v>16</v>
      </c>
      <c r="I42" s="94"/>
      <c r="J42" s="106" t="s">
        <v>6</v>
      </c>
      <c r="K42" s="107"/>
    </row>
    <row r="43" spans="1:13" s="2" customFormat="1" x14ac:dyDescent="0.25">
      <c r="A43" s="46">
        <v>1</v>
      </c>
      <c r="B43" s="91">
        <v>2</v>
      </c>
      <c r="C43" s="91"/>
      <c r="D43" s="91"/>
      <c r="E43" s="92"/>
      <c r="F43" s="95">
        <v>3</v>
      </c>
      <c r="G43" s="96"/>
      <c r="H43" s="95">
        <v>4</v>
      </c>
      <c r="I43" s="96"/>
      <c r="J43" s="95">
        <v>5</v>
      </c>
      <c r="K43" s="96"/>
    </row>
    <row r="44" spans="1:13" s="2" customFormat="1" ht="15.75" x14ac:dyDescent="0.25">
      <c r="A44" s="37">
        <v>1</v>
      </c>
      <c r="B44" s="120" t="s">
        <v>181</v>
      </c>
      <c r="C44" s="121"/>
      <c r="D44" s="121"/>
      <c r="E44" s="122"/>
      <c r="F44" s="88">
        <f>2475085.1+200526.38+5693748-36000+2846874-590000</f>
        <v>10590233.48</v>
      </c>
      <c r="G44" s="89"/>
      <c r="H44" s="88"/>
      <c r="I44" s="89"/>
      <c r="J44" s="172">
        <f>F44+H44</f>
        <v>10590233.48</v>
      </c>
      <c r="K44" s="172"/>
    </row>
    <row r="45" spans="1:13" s="2" customFormat="1" ht="15.75" hidden="1" customHeight="1" x14ac:dyDescent="0.25">
      <c r="A45" s="37">
        <v>2</v>
      </c>
      <c r="B45" s="225" t="s">
        <v>91</v>
      </c>
      <c r="C45" s="225"/>
      <c r="D45" s="225"/>
      <c r="E45" s="226"/>
      <c r="F45" s="88"/>
      <c r="G45" s="89"/>
      <c r="H45" s="90"/>
      <c r="I45" s="90"/>
      <c r="J45" s="90"/>
      <c r="K45" s="90"/>
    </row>
    <row r="46" spans="1:13" s="2" customFormat="1" ht="19.5" customHeight="1" x14ac:dyDescent="0.25">
      <c r="A46" s="129" t="s">
        <v>6</v>
      </c>
      <c r="B46" s="130"/>
      <c r="C46" s="130"/>
      <c r="D46" s="130"/>
      <c r="E46" s="131"/>
      <c r="F46" s="126">
        <f t="shared" ref="F46:H46" si="0">F44</f>
        <v>10590233.48</v>
      </c>
      <c r="G46" s="127"/>
      <c r="H46" s="126">
        <f t="shared" si="0"/>
        <v>0</v>
      </c>
      <c r="I46" s="127"/>
      <c r="J46" s="126">
        <f t="shared" ref="J46" si="1">J44</f>
        <v>10590233.48</v>
      </c>
      <c r="K46" s="127"/>
    </row>
    <row r="47" spans="1:13" s="2" customFormat="1" ht="15.75" x14ac:dyDescent="0.25">
      <c r="A47" s="42"/>
      <c r="B47" s="132"/>
      <c r="C47" s="132"/>
      <c r="D47" s="128"/>
      <c r="E47" s="128"/>
      <c r="F47" s="128"/>
      <c r="G47" s="128"/>
      <c r="H47" s="128"/>
      <c r="I47" s="128"/>
      <c r="J47" s="128"/>
      <c r="K47" s="128"/>
    </row>
    <row r="48" spans="1:13" s="2" customFormat="1" ht="16.5" customHeight="1" x14ac:dyDescent="0.25">
      <c r="A48" s="12" t="s">
        <v>49</v>
      </c>
      <c r="K48" s="14" t="s">
        <v>35</v>
      </c>
    </row>
    <row r="49" spans="1:13" s="2" customFormat="1" ht="15.75" x14ac:dyDescent="0.25">
      <c r="A49" s="32" t="s">
        <v>15</v>
      </c>
      <c r="B49" s="100" t="s">
        <v>48</v>
      </c>
      <c r="C49" s="101"/>
      <c r="D49" s="101"/>
      <c r="E49" s="102"/>
      <c r="F49" s="93" t="s">
        <v>17</v>
      </c>
      <c r="G49" s="94"/>
      <c r="H49" s="93" t="s">
        <v>16</v>
      </c>
      <c r="I49" s="94"/>
      <c r="J49" s="106" t="s">
        <v>6</v>
      </c>
      <c r="K49" s="107"/>
    </row>
    <row r="50" spans="1:13" s="3" customFormat="1" ht="15.75" customHeight="1" x14ac:dyDescent="0.25">
      <c r="A50" s="46">
        <v>1</v>
      </c>
      <c r="B50" s="91">
        <v>2</v>
      </c>
      <c r="C50" s="91"/>
      <c r="D50" s="91"/>
      <c r="E50" s="92"/>
      <c r="F50" s="95">
        <v>3</v>
      </c>
      <c r="G50" s="96"/>
      <c r="H50" s="95">
        <v>4</v>
      </c>
      <c r="I50" s="96"/>
      <c r="J50" s="95">
        <v>5</v>
      </c>
      <c r="K50" s="96"/>
    </row>
    <row r="51" spans="1:13" s="2" customFormat="1" ht="15.75" x14ac:dyDescent="0.25">
      <c r="A51" s="37"/>
      <c r="B51" s="238"/>
      <c r="C51" s="239"/>
      <c r="D51" s="239"/>
      <c r="E51" s="240"/>
      <c r="F51" s="88"/>
      <c r="G51" s="89"/>
      <c r="H51" s="88"/>
      <c r="I51" s="89"/>
      <c r="J51" s="88"/>
      <c r="K51" s="89"/>
    </row>
    <row r="52" spans="1:13" s="2" customFormat="1" ht="15.75" hidden="1" customHeight="1" x14ac:dyDescent="0.25">
      <c r="A52" s="200"/>
      <c r="B52" s="225"/>
      <c r="C52" s="225"/>
      <c r="D52" s="226"/>
      <c r="E52" s="201"/>
      <c r="F52" s="168"/>
      <c r="G52" s="169"/>
      <c r="H52" s="199"/>
      <c r="I52" s="199"/>
      <c r="J52" s="199"/>
      <c r="K52" s="199"/>
    </row>
    <row r="53" spans="1:13" s="2" customFormat="1" ht="15.75" hidden="1" customHeight="1" x14ac:dyDescent="0.25">
      <c r="A53" s="200"/>
      <c r="B53" s="200"/>
      <c r="C53" s="200"/>
      <c r="D53" s="200"/>
      <c r="E53" s="201"/>
      <c r="F53" s="168"/>
      <c r="G53" s="169"/>
      <c r="H53" s="199"/>
      <c r="I53" s="199"/>
      <c r="J53" s="199"/>
      <c r="K53" s="199"/>
    </row>
    <row r="54" spans="1:13" s="2" customFormat="1" ht="15.75" hidden="1" customHeight="1" x14ac:dyDescent="0.25">
      <c r="A54" s="200"/>
      <c r="B54" s="200"/>
      <c r="C54" s="200"/>
      <c r="D54" s="200"/>
      <c r="E54" s="201"/>
      <c r="F54" s="168"/>
      <c r="G54" s="169"/>
      <c r="H54" s="199"/>
      <c r="I54" s="199"/>
      <c r="J54" s="199"/>
      <c r="K54" s="199"/>
    </row>
    <row r="55" spans="1:13" s="13" customFormat="1" ht="15.75" customHeight="1" x14ac:dyDescent="0.25">
      <c r="A55" s="129" t="s">
        <v>6</v>
      </c>
      <c r="B55" s="130"/>
      <c r="C55" s="130"/>
      <c r="D55" s="130"/>
      <c r="E55" s="131"/>
      <c r="F55" s="126">
        <f>F51</f>
        <v>0</v>
      </c>
      <c r="G55" s="127"/>
      <c r="H55" s="126">
        <f t="shared" ref="H55" si="2">H51</f>
        <v>0</v>
      </c>
      <c r="I55" s="127"/>
      <c r="J55" s="126">
        <f t="shared" ref="J55" si="3">J51</f>
        <v>0</v>
      </c>
      <c r="K55" s="127"/>
    </row>
    <row r="56" spans="1:13" s="17" customFormat="1" ht="15.75" x14ac:dyDescent="0.25">
      <c r="A56" s="20"/>
      <c r="B56" s="20"/>
      <c r="C56" s="20"/>
      <c r="D56" s="20"/>
      <c r="E56" s="20"/>
      <c r="F56" s="19"/>
      <c r="G56" s="19"/>
      <c r="H56" s="18"/>
      <c r="I56" s="18"/>
      <c r="J56" s="18"/>
      <c r="K56" s="18"/>
    </row>
    <row r="57" spans="1:13" s="2" customFormat="1" ht="15.75" customHeight="1" x14ac:dyDescent="0.25">
      <c r="A57" s="12" t="s">
        <v>50</v>
      </c>
    </row>
    <row r="58" spans="1:13" s="16" customFormat="1" ht="47.25" customHeight="1" x14ac:dyDescent="0.25">
      <c r="A58" s="36" t="s">
        <v>15</v>
      </c>
      <c r="B58" s="185" t="s">
        <v>38</v>
      </c>
      <c r="C58" s="186"/>
      <c r="D58" s="79" t="s">
        <v>14</v>
      </c>
      <c r="E58" s="177" t="s">
        <v>13</v>
      </c>
      <c r="F58" s="177"/>
      <c r="G58" s="177"/>
      <c r="H58" s="177" t="s">
        <v>17</v>
      </c>
      <c r="I58" s="177"/>
      <c r="J58" s="177" t="s">
        <v>16</v>
      </c>
      <c r="K58" s="177"/>
      <c r="L58" s="177" t="s">
        <v>6</v>
      </c>
      <c r="M58" s="177"/>
    </row>
    <row r="59" spans="1:13" s="3" customFormat="1" ht="15.75" customHeight="1" x14ac:dyDescent="0.25">
      <c r="A59" s="15">
        <v>1</v>
      </c>
      <c r="B59" s="173">
        <v>2</v>
      </c>
      <c r="C59" s="174"/>
      <c r="D59" s="53">
        <v>3</v>
      </c>
      <c r="E59" s="159">
        <v>4</v>
      </c>
      <c r="F59" s="159"/>
      <c r="G59" s="159"/>
      <c r="H59" s="159">
        <v>5</v>
      </c>
      <c r="I59" s="159"/>
      <c r="J59" s="159">
        <v>6</v>
      </c>
      <c r="K59" s="159"/>
      <c r="L59" s="159">
        <v>7</v>
      </c>
      <c r="M59" s="159"/>
    </row>
    <row r="60" spans="1:13" s="2" customFormat="1" ht="15.75" x14ac:dyDescent="0.25">
      <c r="A60" s="77">
        <v>1</v>
      </c>
      <c r="B60" s="175" t="s">
        <v>12</v>
      </c>
      <c r="C60" s="176"/>
      <c r="D60" s="78"/>
      <c r="E60" s="158"/>
      <c r="F60" s="158"/>
      <c r="G60" s="158"/>
      <c r="H60" s="158"/>
      <c r="I60" s="158"/>
      <c r="J60" s="158"/>
      <c r="K60" s="158"/>
      <c r="L60" s="158"/>
      <c r="M60" s="158"/>
    </row>
    <row r="61" spans="1:13" s="2" customFormat="1" ht="15.75" x14ac:dyDescent="0.25">
      <c r="A61" s="77"/>
      <c r="B61" s="204" t="s">
        <v>182</v>
      </c>
      <c r="C61" s="205"/>
      <c r="D61" s="83" t="s">
        <v>60</v>
      </c>
      <c r="E61" s="189" t="s">
        <v>55</v>
      </c>
      <c r="F61" s="189"/>
      <c r="G61" s="189"/>
      <c r="H61" s="182">
        <v>4</v>
      </c>
      <c r="I61" s="182"/>
      <c r="J61" s="275"/>
      <c r="K61" s="276"/>
      <c r="L61" s="136">
        <f>H61+J61</f>
        <v>4</v>
      </c>
      <c r="M61" s="136"/>
    </row>
    <row r="62" spans="1:13" s="2" customFormat="1" ht="15.75" customHeight="1" x14ac:dyDescent="0.25">
      <c r="A62" s="77"/>
      <c r="B62" s="148" t="s">
        <v>183</v>
      </c>
      <c r="C62" s="149"/>
      <c r="D62" s="277" t="s">
        <v>184</v>
      </c>
      <c r="E62" s="157" t="s">
        <v>185</v>
      </c>
      <c r="F62" s="157"/>
      <c r="G62" s="157"/>
      <c r="H62" s="147">
        <f>F44</f>
        <v>10590233.48</v>
      </c>
      <c r="I62" s="160"/>
      <c r="J62" s="170"/>
      <c r="K62" s="171"/>
      <c r="L62" s="136">
        <f>H62+J62</f>
        <v>10590233.48</v>
      </c>
      <c r="M62" s="136"/>
    </row>
    <row r="63" spans="1:13" s="2" customFormat="1" ht="15.75" x14ac:dyDescent="0.25">
      <c r="A63" s="77">
        <v>2</v>
      </c>
      <c r="B63" s="175" t="s">
        <v>11</v>
      </c>
      <c r="C63" s="176"/>
      <c r="D63" s="277"/>
      <c r="E63" s="212"/>
      <c r="F63" s="212"/>
      <c r="G63" s="212"/>
      <c r="H63" s="160"/>
      <c r="I63" s="160"/>
      <c r="J63" s="138"/>
      <c r="K63" s="139"/>
      <c r="L63" s="278"/>
      <c r="M63" s="278"/>
    </row>
    <row r="64" spans="1:13" s="2" customFormat="1" ht="33.75" customHeight="1" x14ac:dyDescent="0.25">
      <c r="A64" s="77"/>
      <c r="B64" s="148" t="s">
        <v>186</v>
      </c>
      <c r="C64" s="149"/>
      <c r="D64" s="83" t="s">
        <v>187</v>
      </c>
      <c r="E64" s="279" t="s">
        <v>188</v>
      </c>
      <c r="F64" s="280"/>
      <c r="G64" s="281"/>
      <c r="H64" s="282">
        <f>1030+219+468+82</f>
        <v>1799</v>
      </c>
      <c r="I64" s="282"/>
      <c r="J64" s="138"/>
      <c r="K64" s="139"/>
      <c r="L64" s="136">
        <f t="shared" ref="L64" si="4">H64+J64</f>
        <v>1799</v>
      </c>
      <c r="M64" s="136"/>
    </row>
    <row r="65" spans="1:13" s="2" customFormat="1" ht="15.75" x14ac:dyDescent="0.25">
      <c r="A65" s="77">
        <v>3</v>
      </c>
      <c r="B65" s="175" t="s">
        <v>10</v>
      </c>
      <c r="C65" s="176"/>
      <c r="D65" s="277"/>
      <c r="E65" s="212"/>
      <c r="F65" s="212"/>
      <c r="G65" s="212"/>
      <c r="H65" s="145"/>
      <c r="I65" s="145"/>
      <c r="J65" s="140"/>
      <c r="K65" s="141"/>
      <c r="L65" s="278"/>
      <c r="M65" s="278"/>
    </row>
    <row r="66" spans="1:13" s="2" customFormat="1" ht="31.5" customHeight="1" x14ac:dyDescent="0.25">
      <c r="A66" s="77"/>
      <c r="B66" s="148" t="s">
        <v>189</v>
      </c>
      <c r="C66" s="149"/>
      <c r="D66" s="277" t="s">
        <v>184</v>
      </c>
      <c r="E66" s="189" t="s">
        <v>190</v>
      </c>
      <c r="F66" s="189"/>
      <c r="G66" s="189"/>
      <c r="H66" s="283">
        <f>H62/H64</f>
        <v>5886.7334519177321</v>
      </c>
      <c r="I66" s="283"/>
      <c r="J66" s="161"/>
      <c r="K66" s="162"/>
      <c r="L66" s="284">
        <f>H66+J66</f>
        <v>5886.7334519177321</v>
      </c>
      <c r="M66" s="284"/>
    </row>
    <row r="67" spans="1:13" s="2" customFormat="1" ht="15.75" x14ac:dyDescent="0.25">
      <c r="A67" s="77">
        <v>4</v>
      </c>
      <c r="B67" s="175" t="s">
        <v>9</v>
      </c>
      <c r="C67" s="176"/>
      <c r="D67" s="285"/>
      <c r="E67" s="212"/>
      <c r="F67" s="212"/>
      <c r="G67" s="212"/>
      <c r="H67" s="145"/>
      <c r="I67" s="145"/>
      <c r="J67" s="147"/>
      <c r="K67" s="147"/>
      <c r="L67" s="147"/>
      <c r="M67" s="147"/>
    </row>
    <row r="68" spans="1:13" s="2" customFormat="1" ht="15.75" customHeight="1" x14ac:dyDescent="0.25">
      <c r="A68" s="77"/>
      <c r="B68" s="148" t="s">
        <v>191</v>
      </c>
      <c r="C68" s="149"/>
      <c r="D68" s="83" t="s">
        <v>166</v>
      </c>
      <c r="E68" s="189" t="s">
        <v>190</v>
      </c>
      <c r="F68" s="189"/>
      <c r="G68" s="189"/>
      <c r="H68" s="145">
        <v>100</v>
      </c>
      <c r="I68" s="145"/>
      <c r="J68" s="138"/>
      <c r="K68" s="139"/>
      <c r="L68" s="136">
        <f>H68+J68</f>
        <v>100</v>
      </c>
      <c r="M68" s="136"/>
    </row>
    <row r="69" spans="1:13" s="2" customFormat="1" ht="63" hidden="1" x14ac:dyDescent="0.25">
      <c r="A69" s="77"/>
      <c r="B69" s="82" t="s">
        <v>39</v>
      </c>
      <c r="C69" s="142" t="s">
        <v>8</v>
      </c>
      <c r="D69" s="143"/>
      <c r="E69" s="146" t="s">
        <v>7</v>
      </c>
      <c r="F69" s="146"/>
      <c r="G69" s="146"/>
      <c r="H69" s="144">
        <v>100</v>
      </c>
      <c r="I69" s="144"/>
      <c r="J69" s="144">
        <v>0</v>
      </c>
      <c r="K69" s="144"/>
      <c r="L69" s="136">
        <f>H69+J69</f>
        <v>100</v>
      </c>
      <c r="M69" s="136"/>
    </row>
    <row r="70" spans="1:13" s="2" customFormat="1" ht="18.75" customHeight="1" x14ac:dyDescent="0.25">
      <c r="A70" s="11"/>
    </row>
    <row r="71" spans="1:13" s="5" customFormat="1" ht="15.75" x14ac:dyDescent="0.25">
      <c r="A71" s="8" t="s">
        <v>95</v>
      </c>
      <c r="D71" s="6"/>
      <c r="G71" s="10"/>
      <c r="H71" s="10"/>
    </row>
    <row r="72" spans="1:13" s="5" customFormat="1" ht="15.75" customHeight="1" x14ac:dyDescent="0.25">
      <c r="A72" s="8" t="s">
        <v>96</v>
      </c>
      <c r="D72" s="6"/>
      <c r="F72" s="155"/>
      <c r="G72" s="155"/>
      <c r="I72" s="156" t="s">
        <v>98</v>
      </c>
      <c r="J72" s="156"/>
      <c r="K72" s="156"/>
    </row>
    <row r="73" spans="1:13" s="3" customFormat="1" ht="15.75" x14ac:dyDescent="0.25">
      <c r="A73" s="9" t="s">
        <v>5</v>
      </c>
      <c r="D73" s="4"/>
      <c r="F73" s="118" t="s">
        <v>1</v>
      </c>
      <c r="G73" s="118"/>
      <c r="I73" s="110" t="s">
        <v>0</v>
      </c>
      <c r="J73" s="110"/>
      <c r="K73" s="110"/>
    </row>
    <row r="74" spans="1:13" s="5" customFormat="1" ht="15.75" customHeight="1" x14ac:dyDescent="0.25">
      <c r="A74" s="8" t="s">
        <v>4</v>
      </c>
      <c r="D74" s="7"/>
      <c r="G74" s="7"/>
      <c r="H74" s="7"/>
    </row>
    <row r="75" spans="1:13" s="5" customFormat="1" ht="26.25" customHeight="1" x14ac:dyDescent="0.25">
      <c r="A75" s="55" t="s">
        <v>54</v>
      </c>
      <c r="D75" s="7"/>
      <c r="G75" s="7"/>
      <c r="H75" s="7"/>
    </row>
    <row r="76" spans="1:13" s="5" customFormat="1" ht="15.75" x14ac:dyDescent="0.25">
      <c r="A76" s="8"/>
      <c r="D76" s="7"/>
      <c r="G76" s="7"/>
      <c r="H76" s="7"/>
    </row>
    <row r="77" spans="1:13" s="5" customFormat="1" ht="15.75" x14ac:dyDescent="0.25">
      <c r="A77" s="6" t="s">
        <v>3</v>
      </c>
      <c r="D77" s="6"/>
      <c r="F77" s="155"/>
      <c r="G77" s="155"/>
      <c r="I77" s="156" t="s">
        <v>2</v>
      </c>
      <c r="J77" s="156"/>
      <c r="K77" s="156"/>
    </row>
    <row r="78" spans="1:13" s="2" customFormat="1" ht="15" customHeight="1" x14ac:dyDescent="0.25">
      <c r="A78" s="4"/>
      <c r="D78" s="4"/>
      <c r="F78" s="118" t="s">
        <v>1</v>
      </c>
      <c r="G78" s="118"/>
      <c r="H78" s="3"/>
      <c r="I78" s="110" t="s">
        <v>0</v>
      </c>
      <c r="J78" s="110"/>
      <c r="K78" s="110"/>
    </row>
    <row r="80" spans="1:13" x14ac:dyDescent="0.25">
      <c r="B80" s="222"/>
    </row>
    <row r="81" spans="2:2" x14ac:dyDescent="0.25">
      <c r="B81" s="50" t="s">
        <v>52</v>
      </c>
    </row>
    <row r="82" spans="2:2" ht="15.75" x14ac:dyDescent="0.25">
      <c r="B82" s="49" t="s">
        <v>53</v>
      </c>
    </row>
  </sheetData>
  <mergeCells count="164">
    <mergeCell ref="F78:G78"/>
    <mergeCell ref="I78:K78"/>
    <mergeCell ref="F72:G72"/>
    <mergeCell ref="I72:K72"/>
    <mergeCell ref="F73:G73"/>
    <mergeCell ref="I73:K73"/>
    <mergeCell ref="F77:G77"/>
    <mergeCell ref="I77:K77"/>
    <mergeCell ref="B68:C68"/>
    <mergeCell ref="E68:G68"/>
    <mergeCell ref="H68:I68"/>
    <mergeCell ref="J68:K68"/>
    <mergeCell ref="L68:M68"/>
    <mergeCell ref="C69:D69"/>
    <mergeCell ref="E69:G69"/>
    <mergeCell ref="H69:I69"/>
    <mergeCell ref="J69:K69"/>
    <mergeCell ref="L69:M69"/>
    <mergeCell ref="B66:C66"/>
    <mergeCell ref="E66:G66"/>
    <mergeCell ref="H66:I66"/>
    <mergeCell ref="J66:K66"/>
    <mergeCell ref="L66:M66"/>
    <mergeCell ref="B67:C67"/>
    <mergeCell ref="E67:G67"/>
    <mergeCell ref="H67:I67"/>
    <mergeCell ref="J67:K67"/>
    <mergeCell ref="L67:M67"/>
    <mergeCell ref="B64:C64"/>
    <mergeCell ref="E64:G64"/>
    <mergeCell ref="H64:I64"/>
    <mergeCell ref="J64:K64"/>
    <mergeCell ref="L64:M64"/>
    <mergeCell ref="B65:C65"/>
    <mergeCell ref="E65:G65"/>
    <mergeCell ref="H65:I65"/>
    <mergeCell ref="J65:K65"/>
    <mergeCell ref="L65:M65"/>
    <mergeCell ref="B62:C62"/>
    <mergeCell ref="E62:G62"/>
    <mergeCell ref="H62:I62"/>
    <mergeCell ref="J62:K62"/>
    <mergeCell ref="L62:M62"/>
    <mergeCell ref="B63:C63"/>
    <mergeCell ref="E63:G63"/>
    <mergeCell ref="H63:I63"/>
    <mergeCell ref="J63:K63"/>
    <mergeCell ref="L63:M63"/>
    <mergeCell ref="B60:C60"/>
    <mergeCell ref="E60:G60"/>
    <mergeCell ref="H60:I60"/>
    <mergeCell ref="J60:K60"/>
    <mergeCell ref="L60:M60"/>
    <mergeCell ref="B61:C61"/>
    <mergeCell ref="E61:G61"/>
    <mergeCell ref="H61:I61"/>
    <mergeCell ref="J61:K61"/>
    <mergeCell ref="L61:M61"/>
    <mergeCell ref="B58:C58"/>
    <mergeCell ref="E58:G58"/>
    <mergeCell ref="H58:I58"/>
    <mergeCell ref="J58:K58"/>
    <mergeCell ref="L58:M58"/>
    <mergeCell ref="B59:C59"/>
    <mergeCell ref="E59:G59"/>
    <mergeCell ref="H59:I59"/>
    <mergeCell ref="J59:K59"/>
    <mergeCell ref="L59:M59"/>
    <mergeCell ref="A54:D54"/>
    <mergeCell ref="F54:G54"/>
    <mergeCell ref="H54:I54"/>
    <mergeCell ref="J54:K54"/>
    <mergeCell ref="A55:E55"/>
    <mergeCell ref="F55:G55"/>
    <mergeCell ref="H55:I55"/>
    <mergeCell ref="J55:K55"/>
    <mergeCell ref="A52:D52"/>
    <mergeCell ref="F52:G52"/>
    <mergeCell ref="H52:I52"/>
    <mergeCell ref="J52:K52"/>
    <mergeCell ref="A53:D53"/>
    <mergeCell ref="F53:G53"/>
    <mergeCell ref="H53:I53"/>
    <mergeCell ref="J53:K53"/>
    <mergeCell ref="B50:E50"/>
    <mergeCell ref="F50:G50"/>
    <mergeCell ref="H50:I50"/>
    <mergeCell ref="J50:K50"/>
    <mergeCell ref="B51:E51"/>
    <mergeCell ref="F51:G51"/>
    <mergeCell ref="H51:I51"/>
    <mergeCell ref="J51:K51"/>
    <mergeCell ref="B47:C47"/>
    <mergeCell ref="D47:E47"/>
    <mergeCell ref="F47:G47"/>
    <mergeCell ref="H47:I47"/>
    <mergeCell ref="J47:K47"/>
    <mergeCell ref="B49:E49"/>
    <mergeCell ref="F49:G49"/>
    <mergeCell ref="H49:I49"/>
    <mergeCell ref="J49:K49"/>
    <mergeCell ref="B45:E45"/>
    <mergeCell ref="F45:G45"/>
    <mergeCell ref="H45:I45"/>
    <mergeCell ref="J45:K45"/>
    <mergeCell ref="A46:E46"/>
    <mergeCell ref="F46:G46"/>
    <mergeCell ref="H46:I46"/>
    <mergeCell ref="J46:K46"/>
    <mergeCell ref="B43:E43"/>
    <mergeCell ref="F43:G43"/>
    <mergeCell ref="H43:I43"/>
    <mergeCell ref="J43:K43"/>
    <mergeCell ref="B44:E44"/>
    <mergeCell ref="F44:G44"/>
    <mergeCell ref="H44:I44"/>
    <mergeCell ref="J44:K44"/>
    <mergeCell ref="B37:J37"/>
    <mergeCell ref="B38:J38"/>
    <mergeCell ref="B39:J39"/>
    <mergeCell ref="B42:E42"/>
    <mergeCell ref="F42:G42"/>
    <mergeCell ref="H42:I42"/>
    <mergeCell ref="J42:K42"/>
    <mergeCell ref="E25:F25"/>
    <mergeCell ref="D27:M27"/>
    <mergeCell ref="D28:M28"/>
    <mergeCell ref="B30:J30"/>
    <mergeCell ref="B31:J31"/>
    <mergeCell ref="B32:J32"/>
    <mergeCell ref="C21:D21"/>
    <mergeCell ref="E21:F21"/>
    <mergeCell ref="G21:L21"/>
    <mergeCell ref="E23:F23"/>
    <mergeCell ref="K23:L23"/>
    <mergeCell ref="E24:F24"/>
    <mergeCell ref="C20:D20"/>
    <mergeCell ref="E20:F20"/>
    <mergeCell ref="G20:L20"/>
    <mergeCell ref="O20:P20"/>
    <mergeCell ref="Q20:R20"/>
    <mergeCell ref="S20:X20"/>
    <mergeCell ref="B18:F18"/>
    <mergeCell ref="G18:L18"/>
    <mergeCell ref="N18:R18"/>
    <mergeCell ref="S18:X18"/>
    <mergeCell ref="B19:F19"/>
    <mergeCell ref="G19:L19"/>
    <mergeCell ref="N19:R19"/>
    <mergeCell ref="S19:X19"/>
    <mergeCell ref="B16:F16"/>
    <mergeCell ref="G16:L16"/>
    <mergeCell ref="N16:R16"/>
    <mergeCell ref="S16:X16"/>
    <mergeCell ref="B17:F17"/>
    <mergeCell ref="G17:L17"/>
    <mergeCell ref="N17:R17"/>
    <mergeCell ref="S17:X17"/>
    <mergeCell ref="J8:K8"/>
    <mergeCell ref="J9:M9"/>
    <mergeCell ref="J10:M10"/>
    <mergeCell ref="A13:M13"/>
    <mergeCell ref="A14:M14"/>
    <mergeCell ref="A15:M15"/>
  </mergeCells>
  <printOptions horizontalCentered="1" verticalCentered="1"/>
  <pageMargins left="0" right="0" top="0" bottom="0" header="0" footer="0"/>
  <pageSetup paperSize="9" scale="77" fitToHeight="0" orientation="landscape" horizontalDpi="180" verticalDpi="180" r:id="rId1"/>
  <headerFooter alignWithMargins="0"/>
  <rowBreaks count="1" manualBreakCount="1">
    <brk id="46" max="1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view="pageBreakPreview" topLeftCell="B19" zoomScaleSheetLayoutView="100" workbookViewId="0">
      <selection activeCell="J11" sqref="J11"/>
    </sheetView>
  </sheetViews>
  <sheetFormatPr defaultRowHeight="15" x14ac:dyDescent="0.25"/>
  <cols>
    <col min="1" max="1" width="6.5703125" style="1" customWidth="1"/>
    <col min="2" max="2" width="34.42578125" customWidth="1"/>
    <col min="3" max="3" width="12.28515625" customWidth="1"/>
    <col min="4" max="4" width="12.85546875" customWidth="1"/>
    <col min="5" max="5" width="11" customWidth="1"/>
    <col min="6" max="6" width="12.140625" customWidth="1"/>
    <col min="7" max="7" width="11.140625" customWidth="1"/>
    <col min="8" max="8" width="12.5703125" customWidth="1"/>
    <col min="9" max="9" width="12.42578125" customWidth="1"/>
    <col min="10" max="10" width="12.85546875" customWidth="1"/>
    <col min="11" max="11" width="12.140625" customWidth="1"/>
    <col min="12" max="12" width="12.85546875" customWidth="1"/>
    <col min="13" max="13" width="18.140625" customWidth="1"/>
  </cols>
  <sheetData>
    <row r="1" spans="1:13" x14ac:dyDescent="0.25">
      <c r="J1" s="62" t="s">
        <v>31</v>
      </c>
      <c r="K1" s="63"/>
      <c r="L1" s="63"/>
      <c r="M1" s="63"/>
    </row>
    <row r="2" spans="1:13" x14ac:dyDescent="0.25">
      <c r="J2" s="64" t="s">
        <v>32</v>
      </c>
      <c r="K2" s="63"/>
      <c r="L2" s="63"/>
      <c r="M2" s="63"/>
    </row>
    <row r="3" spans="1:13" x14ac:dyDescent="0.25">
      <c r="J3" s="64" t="s">
        <v>42</v>
      </c>
      <c r="K3" s="63"/>
      <c r="L3" s="63"/>
      <c r="M3" s="63"/>
    </row>
    <row r="4" spans="1:13" x14ac:dyDescent="0.25">
      <c r="J4" s="64" t="s">
        <v>33</v>
      </c>
      <c r="K4" s="63"/>
      <c r="L4" s="63"/>
      <c r="M4" s="63"/>
    </row>
    <row r="5" spans="1:13" x14ac:dyDescent="0.25">
      <c r="J5" s="64" t="s">
        <v>41</v>
      </c>
      <c r="K5" s="63"/>
      <c r="L5" s="63"/>
      <c r="M5" s="63"/>
    </row>
    <row r="6" spans="1:13" ht="10.5" customHeight="1" x14ac:dyDescent="0.25">
      <c r="J6" s="63"/>
      <c r="K6" s="63"/>
      <c r="L6" s="63"/>
      <c r="M6" s="30"/>
    </row>
    <row r="7" spans="1:13" s="2" customFormat="1" ht="15.75" x14ac:dyDescent="0.25">
      <c r="A7" s="4"/>
      <c r="J7" s="9" t="s">
        <v>31</v>
      </c>
      <c r="K7" s="65"/>
      <c r="L7" s="65"/>
      <c r="M7" s="65"/>
    </row>
    <row r="8" spans="1:13" s="2" customFormat="1" ht="15.75" x14ac:dyDescent="0.25">
      <c r="A8" s="4"/>
      <c r="J8" s="108" t="s">
        <v>30</v>
      </c>
      <c r="K8" s="108"/>
      <c r="L8" s="65"/>
      <c r="M8" s="25"/>
    </row>
    <row r="9" spans="1:13" s="2" customFormat="1" ht="18" customHeight="1" x14ac:dyDescent="0.25">
      <c r="A9" s="4"/>
      <c r="J9" s="109" t="s">
        <v>24</v>
      </c>
      <c r="K9" s="109"/>
      <c r="L9" s="109"/>
      <c r="M9" s="109"/>
    </row>
    <row r="10" spans="1:13" s="2" customFormat="1" ht="15" customHeight="1" x14ac:dyDescent="0.25">
      <c r="A10" s="4"/>
      <c r="J10" s="110" t="s">
        <v>80</v>
      </c>
      <c r="K10" s="110"/>
      <c r="L10" s="110"/>
      <c r="M10" s="110"/>
    </row>
    <row r="11" spans="1:13" s="2" customFormat="1" ht="18.75" customHeight="1" x14ac:dyDescent="0.25">
      <c r="A11" s="4"/>
      <c r="J11" s="67">
        <v>44174</v>
      </c>
      <c r="K11" s="68" t="s">
        <v>29</v>
      </c>
      <c r="L11" s="69" t="s">
        <v>101</v>
      </c>
      <c r="M11" s="65"/>
    </row>
    <row r="12" spans="1:13" s="2" customFormat="1" x14ac:dyDescent="0.25">
      <c r="A12" s="1"/>
      <c r="M12" s="29"/>
    </row>
    <row r="13" spans="1:13" s="2" customFormat="1" ht="18.75" x14ac:dyDescent="0.3">
      <c r="A13" s="111" t="s">
        <v>28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</row>
    <row r="14" spans="1:13" s="2" customFormat="1" ht="18.75" x14ac:dyDescent="0.3">
      <c r="A14" s="111" t="s">
        <v>90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</row>
    <row r="15" spans="1:13" s="2" customFormat="1" ht="19.5" x14ac:dyDescent="0.35">
      <c r="A15" s="112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1:13" s="28" customFormat="1" ht="19.5" x14ac:dyDescent="0.35">
      <c r="A16" s="8" t="s">
        <v>27</v>
      </c>
      <c r="B16" s="116" t="s">
        <v>43</v>
      </c>
      <c r="C16" s="116"/>
      <c r="D16" s="116"/>
      <c r="E16" s="116"/>
      <c r="F16" s="116"/>
      <c r="G16" s="117" t="s">
        <v>24</v>
      </c>
      <c r="H16" s="117"/>
      <c r="I16" s="117"/>
      <c r="J16" s="117"/>
      <c r="K16" s="117"/>
      <c r="L16" s="117"/>
      <c r="M16" s="86" t="s">
        <v>81</v>
      </c>
    </row>
    <row r="17" spans="1:13" s="26" customFormat="1" ht="11.25" x14ac:dyDescent="0.2">
      <c r="A17" s="70"/>
      <c r="B17" s="118" t="s">
        <v>82</v>
      </c>
      <c r="C17" s="118"/>
      <c r="D17" s="118"/>
      <c r="E17" s="118"/>
      <c r="F17" s="118"/>
      <c r="G17" s="118" t="s">
        <v>26</v>
      </c>
      <c r="H17" s="118"/>
      <c r="I17" s="118"/>
      <c r="J17" s="118"/>
      <c r="K17" s="118"/>
      <c r="L17" s="118"/>
      <c r="M17" s="81" t="s">
        <v>83</v>
      </c>
    </row>
    <row r="18" spans="1:13" s="28" customFormat="1" ht="19.5" x14ac:dyDescent="0.35">
      <c r="A18" s="8" t="s">
        <v>25</v>
      </c>
      <c r="B18" s="119" t="s">
        <v>93</v>
      </c>
      <c r="C18" s="119"/>
      <c r="D18" s="119"/>
      <c r="E18" s="119"/>
      <c r="F18" s="119"/>
      <c r="G18" s="117" t="s">
        <v>24</v>
      </c>
      <c r="H18" s="117"/>
      <c r="I18" s="117"/>
      <c r="J18" s="117"/>
      <c r="K18" s="117"/>
      <c r="L18" s="117"/>
      <c r="M18" s="86" t="s">
        <v>81</v>
      </c>
    </row>
    <row r="19" spans="1:13" s="26" customFormat="1" ht="12" customHeight="1" x14ac:dyDescent="0.2">
      <c r="A19" s="70"/>
      <c r="B19" s="118" t="s">
        <v>82</v>
      </c>
      <c r="C19" s="118"/>
      <c r="D19" s="118"/>
      <c r="E19" s="118"/>
      <c r="F19" s="118"/>
      <c r="G19" s="118" t="s">
        <v>26</v>
      </c>
      <c r="H19" s="118"/>
      <c r="I19" s="118"/>
      <c r="J19" s="118"/>
      <c r="K19" s="118"/>
      <c r="L19" s="118"/>
      <c r="M19" s="81" t="s">
        <v>83</v>
      </c>
    </row>
    <row r="20" spans="1:13" s="27" customFormat="1" ht="19.5" customHeight="1" x14ac:dyDescent="0.25">
      <c r="A20" s="55" t="s">
        <v>23</v>
      </c>
      <c r="B20" s="86" t="s">
        <v>192</v>
      </c>
      <c r="C20" s="194" t="s">
        <v>193</v>
      </c>
      <c r="D20" s="194"/>
      <c r="E20" s="194" t="s">
        <v>175</v>
      </c>
      <c r="F20" s="194"/>
      <c r="G20" s="195" t="s">
        <v>194</v>
      </c>
      <c r="H20" s="195"/>
      <c r="I20" s="195"/>
      <c r="J20" s="195"/>
      <c r="K20" s="195"/>
      <c r="L20" s="195"/>
      <c r="M20" s="86" t="s">
        <v>94</v>
      </c>
    </row>
    <row r="21" spans="1:13" s="26" customFormat="1" ht="35.25" customHeight="1" x14ac:dyDescent="0.2">
      <c r="A21" s="70"/>
      <c r="B21" s="71" t="s">
        <v>84</v>
      </c>
      <c r="C21" s="113" t="s">
        <v>85</v>
      </c>
      <c r="D21" s="113"/>
      <c r="E21" s="124" t="s">
        <v>86</v>
      </c>
      <c r="F21" s="124"/>
      <c r="G21" s="124" t="s">
        <v>87</v>
      </c>
      <c r="H21" s="124"/>
      <c r="I21" s="124"/>
      <c r="J21" s="124"/>
      <c r="K21" s="124"/>
      <c r="L21" s="124"/>
      <c r="M21" s="80" t="s">
        <v>88</v>
      </c>
    </row>
    <row r="22" spans="1:13" s="2" customFormat="1" x14ac:dyDescent="0.25">
      <c r="A22" s="21"/>
    </row>
    <row r="23" spans="1:13" s="2" customFormat="1" ht="15.75" x14ac:dyDescent="0.25">
      <c r="A23" s="9" t="s">
        <v>22</v>
      </c>
      <c r="E23" s="114">
        <f>E24+E25</f>
        <v>8012537</v>
      </c>
      <c r="F23" s="114"/>
      <c r="G23" s="9" t="s">
        <v>34</v>
      </c>
      <c r="K23" s="115"/>
      <c r="L23" s="115"/>
      <c r="M23" s="9"/>
    </row>
    <row r="24" spans="1:13" s="2" customFormat="1" ht="15.75" x14ac:dyDescent="0.25">
      <c r="A24" s="9"/>
      <c r="D24" s="25" t="s">
        <v>21</v>
      </c>
      <c r="E24" s="97">
        <f>F48</f>
        <v>8012537</v>
      </c>
      <c r="F24" s="97"/>
      <c r="G24" s="9" t="s">
        <v>35</v>
      </c>
      <c r="K24" s="85"/>
      <c r="L24" s="85"/>
      <c r="M24" s="9"/>
    </row>
    <row r="25" spans="1:13" s="2" customFormat="1" ht="15.75" x14ac:dyDescent="0.25">
      <c r="A25" s="9"/>
      <c r="D25" s="25" t="s">
        <v>20</v>
      </c>
      <c r="E25" s="97">
        <f>H48</f>
        <v>0</v>
      </c>
      <c r="F25" s="97"/>
      <c r="G25" s="9" t="s">
        <v>36</v>
      </c>
      <c r="K25" s="85"/>
      <c r="L25" s="85"/>
      <c r="M25" s="9"/>
    </row>
    <row r="26" spans="1:13" s="2" customFormat="1" ht="10.5" customHeight="1" x14ac:dyDescent="0.25">
      <c r="A26" s="9"/>
    </row>
    <row r="27" spans="1:13" s="2" customFormat="1" ht="63" customHeight="1" x14ac:dyDescent="0.25">
      <c r="A27" s="9" t="s">
        <v>19</v>
      </c>
      <c r="D27" s="196" t="s">
        <v>195</v>
      </c>
      <c r="E27" s="196"/>
      <c r="F27" s="196"/>
      <c r="G27" s="196"/>
      <c r="H27" s="196"/>
      <c r="I27" s="196"/>
      <c r="J27" s="196"/>
      <c r="K27" s="196"/>
      <c r="L27" s="196"/>
      <c r="M27" s="196"/>
    </row>
    <row r="28" spans="1:13" s="2" customFormat="1" ht="15" customHeight="1" x14ac:dyDescent="0.25">
      <c r="A28" s="21"/>
      <c r="D28" s="99"/>
      <c r="E28" s="99"/>
      <c r="F28" s="99"/>
      <c r="G28" s="99"/>
      <c r="H28" s="99"/>
      <c r="I28" s="99"/>
      <c r="J28" s="99"/>
      <c r="K28" s="99"/>
      <c r="L28" s="99"/>
      <c r="M28" s="99"/>
    </row>
    <row r="29" spans="1:13" s="22" customFormat="1" ht="15.75" x14ac:dyDescent="0.25">
      <c r="A29" s="23" t="s">
        <v>44</v>
      </c>
      <c r="C29" s="40"/>
      <c r="D29" s="40"/>
      <c r="E29" s="40"/>
      <c r="F29" s="40"/>
      <c r="G29" s="40"/>
      <c r="H29" s="40"/>
      <c r="I29" s="40"/>
      <c r="J29" s="40"/>
      <c r="K29" s="41"/>
      <c r="L29" s="41"/>
      <c r="M29" s="41"/>
    </row>
    <row r="30" spans="1:13" s="22" customFormat="1" ht="15.75" x14ac:dyDescent="0.25">
      <c r="A30" s="32" t="s">
        <v>15</v>
      </c>
      <c r="B30" s="100" t="s">
        <v>45</v>
      </c>
      <c r="C30" s="101"/>
      <c r="D30" s="101"/>
      <c r="E30" s="101"/>
      <c r="F30" s="101"/>
      <c r="G30" s="101"/>
      <c r="H30" s="101"/>
      <c r="I30" s="101"/>
      <c r="J30" s="102"/>
      <c r="K30" s="54"/>
      <c r="L30" s="41"/>
      <c r="M30" s="41"/>
    </row>
    <row r="31" spans="1:13" s="22" customFormat="1" ht="15.75" x14ac:dyDescent="0.25">
      <c r="A31" s="37">
        <v>1</v>
      </c>
      <c r="B31" s="103" t="s">
        <v>196</v>
      </c>
      <c r="C31" s="104"/>
      <c r="D31" s="104"/>
      <c r="E31" s="104"/>
      <c r="F31" s="104"/>
      <c r="G31" s="104"/>
      <c r="H31" s="104"/>
      <c r="I31" s="104"/>
      <c r="J31" s="105"/>
      <c r="K31" s="41"/>
      <c r="L31" s="41"/>
      <c r="M31" s="41"/>
    </row>
    <row r="32" spans="1:13" s="22" customFormat="1" ht="15.75" hidden="1" x14ac:dyDescent="0.25">
      <c r="A32" s="37">
        <v>2</v>
      </c>
      <c r="B32" s="103" t="s">
        <v>40</v>
      </c>
      <c r="C32" s="104"/>
      <c r="D32" s="104"/>
      <c r="E32" s="104"/>
      <c r="F32" s="104"/>
      <c r="G32" s="104"/>
      <c r="H32" s="104"/>
      <c r="I32" s="104"/>
      <c r="J32" s="105"/>
      <c r="K32" s="41"/>
      <c r="L32" s="41"/>
      <c r="M32" s="41"/>
    </row>
    <row r="33" spans="1:13" s="22" customFormat="1" ht="15.75" x14ac:dyDescent="0.25">
      <c r="A33" s="2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1:13" s="2" customFormat="1" ht="15.75" x14ac:dyDescent="0.25">
      <c r="A34" s="9" t="s">
        <v>46</v>
      </c>
      <c r="C34" s="51" t="s">
        <v>152</v>
      </c>
      <c r="D34" s="52"/>
      <c r="E34" s="52"/>
      <c r="F34" s="52"/>
      <c r="G34" s="52"/>
      <c r="H34" s="52"/>
    </row>
    <row r="35" spans="1:13" s="2" customFormat="1" ht="15.75" x14ac:dyDescent="0.25">
      <c r="A35" s="33"/>
      <c r="B35" s="34"/>
      <c r="C35" s="34"/>
      <c r="D35" s="34"/>
      <c r="E35" s="34"/>
      <c r="F35" s="34"/>
      <c r="G35" s="34"/>
      <c r="H35" s="34"/>
      <c r="I35" s="34"/>
      <c r="J35" s="34"/>
    </row>
    <row r="36" spans="1:13" s="2" customFormat="1" ht="15.75" x14ac:dyDescent="0.25">
      <c r="A36" s="9" t="s">
        <v>47</v>
      </c>
      <c r="K36" s="14"/>
    </row>
    <row r="37" spans="1:13" s="16" customFormat="1" ht="15.75" x14ac:dyDescent="0.25">
      <c r="A37" s="32" t="s">
        <v>15</v>
      </c>
      <c r="B37" s="100" t="s">
        <v>18</v>
      </c>
      <c r="C37" s="101"/>
      <c r="D37" s="101"/>
      <c r="E37" s="101"/>
      <c r="F37" s="101"/>
      <c r="G37" s="101"/>
      <c r="H37" s="101"/>
      <c r="I37" s="101"/>
      <c r="J37" s="102"/>
      <c r="K37" s="43"/>
    </row>
    <row r="38" spans="1:13" s="3" customFormat="1" ht="15.75" x14ac:dyDescent="0.25">
      <c r="A38" s="37">
        <v>1</v>
      </c>
      <c r="B38" s="120" t="s">
        <v>197</v>
      </c>
      <c r="C38" s="121"/>
      <c r="D38" s="121"/>
      <c r="E38" s="121"/>
      <c r="F38" s="121"/>
      <c r="G38" s="121"/>
      <c r="H38" s="121"/>
      <c r="I38" s="121"/>
      <c r="J38" s="122"/>
      <c r="K38" s="44"/>
    </row>
    <row r="39" spans="1:13" s="2" customFormat="1" ht="15.75" x14ac:dyDescent="0.25">
      <c r="A39" s="37">
        <v>2</v>
      </c>
      <c r="B39" s="120" t="s">
        <v>196</v>
      </c>
      <c r="C39" s="121"/>
      <c r="D39" s="121"/>
      <c r="E39" s="121"/>
      <c r="F39" s="121"/>
      <c r="G39" s="121"/>
      <c r="H39" s="121"/>
      <c r="I39" s="121"/>
      <c r="J39" s="122"/>
      <c r="K39" s="45"/>
    </row>
    <row r="40" spans="1:13" s="2" customFormat="1" ht="15.75" customHeight="1" x14ac:dyDescent="0.25">
      <c r="A40" s="37">
        <v>3</v>
      </c>
      <c r="B40" s="120" t="s">
        <v>91</v>
      </c>
      <c r="C40" s="121"/>
      <c r="D40" s="121"/>
      <c r="E40" s="121"/>
      <c r="F40" s="121"/>
      <c r="G40" s="121"/>
      <c r="H40" s="121"/>
      <c r="I40" s="121"/>
      <c r="J40" s="122"/>
      <c r="K40" s="45"/>
    </row>
    <row r="41" spans="1:13" s="2" customFormat="1" ht="15.75" x14ac:dyDescent="0.25">
      <c r="A41" s="47"/>
      <c r="B41" s="48"/>
      <c r="C41" s="48"/>
      <c r="D41" s="48"/>
      <c r="E41" s="48"/>
      <c r="F41" s="48"/>
      <c r="G41" s="48"/>
      <c r="H41" s="48"/>
      <c r="I41" s="48"/>
      <c r="J41" s="48"/>
      <c r="K41" s="45"/>
    </row>
    <row r="42" spans="1:13" s="2" customFormat="1" ht="15.75" x14ac:dyDescent="0.25">
      <c r="A42" s="12" t="s">
        <v>51</v>
      </c>
      <c r="K42" s="14" t="s">
        <v>35</v>
      </c>
    </row>
    <row r="43" spans="1:13" s="2" customFormat="1" ht="15.75" x14ac:dyDescent="0.25">
      <c r="A43" s="32" t="s">
        <v>15</v>
      </c>
      <c r="B43" s="100" t="s">
        <v>37</v>
      </c>
      <c r="C43" s="101"/>
      <c r="D43" s="101"/>
      <c r="E43" s="102"/>
      <c r="F43" s="93" t="s">
        <v>17</v>
      </c>
      <c r="G43" s="94"/>
      <c r="H43" s="93" t="s">
        <v>16</v>
      </c>
      <c r="I43" s="94"/>
      <c r="J43" s="106" t="s">
        <v>6</v>
      </c>
      <c r="K43" s="107"/>
    </row>
    <row r="44" spans="1:13" s="2" customFormat="1" x14ac:dyDescent="0.25">
      <c r="A44" s="46">
        <v>1</v>
      </c>
      <c r="B44" s="91">
        <v>2</v>
      </c>
      <c r="C44" s="91"/>
      <c r="D44" s="91"/>
      <c r="E44" s="92"/>
      <c r="F44" s="95">
        <v>3</v>
      </c>
      <c r="G44" s="96"/>
      <c r="H44" s="95">
        <v>4</v>
      </c>
      <c r="I44" s="96"/>
      <c r="J44" s="95">
        <v>5</v>
      </c>
      <c r="K44" s="96"/>
    </row>
    <row r="45" spans="1:13" s="2" customFormat="1" ht="48" customHeight="1" x14ac:dyDescent="0.25">
      <c r="A45" s="37">
        <v>1</v>
      </c>
      <c r="B45" s="120" t="s">
        <v>198</v>
      </c>
      <c r="C45" s="121"/>
      <c r="D45" s="121"/>
      <c r="E45" s="122"/>
      <c r="F45" s="88">
        <f>6809905-F46-F47+578914+80108+234929+308681</f>
        <v>7899057.7300000004</v>
      </c>
      <c r="G45" s="89"/>
      <c r="H45" s="88">
        <f>198000-198000</f>
        <v>0</v>
      </c>
      <c r="I45" s="89"/>
      <c r="J45" s="88">
        <f>F45+H45</f>
        <v>7899057.7300000004</v>
      </c>
      <c r="K45" s="89"/>
    </row>
    <row r="46" spans="1:13" s="2" customFormat="1" ht="15.75" x14ac:dyDescent="0.25">
      <c r="A46" s="37">
        <v>2</v>
      </c>
      <c r="B46" s="120" t="s">
        <v>199</v>
      </c>
      <c r="C46" s="121"/>
      <c r="D46" s="121"/>
      <c r="E46" s="122"/>
      <c r="F46" s="88">
        <v>22864</v>
      </c>
      <c r="G46" s="89"/>
      <c r="H46" s="88"/>
      <c r="I46" s="89"/>
      <c r="J46" s="88">
        <f>F46+H46</f>
        <v>22864</v>
      </c>
      <c r="K46" s="89"/>
    </row>
    <row r="47" spans="1:13" s="2" customFormat="1" ht="15.75" x14ac:dyDescent="0.25">
      <c r="A47" s="37">
        <v>3</v>
      </c>
      <c r="B47" s="120" t="s">
        <v>91</v>
      </c>
      <c r="C47" s="121"/>
      <c r="D47" s="121"/>
      <c r="E47" s="122"/>
      <c r="F47" s="88">
        <f>26871.47+63743.8</f>
        <v>90615.27</v>
      </c>
      <c r="G47" s="89"/>
      <c r="H47" s="88"/>
      <c r="I47" s="89"/>
      <c r="J47" s="88">
        <f>F47+H47</f>
        <v>90615.27</v>
      </c>
      <c r="K47" s="89"/>
    </row>
    <row r="48" spans="1:13" s="2" customFormat="1" ht="15.75" customHeight="1" x14ac:dyDescent="0.25">
      <c r="A48" s="129" t="s">
        <v>6</v>
      </c>
      <c r="B48" s="130"/>
      <c r="C48" s="130"/>
      <c r="D48" s="130"/>
      <c r="E48" s="131"/>
      <c r="F48" s="126">
        <f>F45+F47+F46</f>
        <v>8012537</v>
      </c>
      <c r="G48" s="127"/>
      <c r="H48" s="126">
        <f t="shared" ref="H48" si="0">H45+H47+H46</f>
        <v>0</v>
      </c>
      <c r="I48" s="127"/>
      <c r="J48" s="126">
        <f t="shared" ref="J48" si="1">J45+J47+J46</f>
        <v>8012537</v>
      </c>
      <c r="K48" s="127"/>
    </row>
    <row r="49" spans="1:15" s="2" customFormat="1" ht="15.75" x14ac:dyDescent="0.25">
      <c r="A49" s="42"/>
      <c r="B49" s="132"/>
      <c r="C49" s="132"/>
      <c r="D49" s="128"/>
      <c r="E49" s="128"/>
      <c r="F49" s="128"/>
      <c r="G49" s="128"/>
      <c r="H49" s="128"/>
      <c r="I49" s="128"/>
      <c r="J49" s="128"/>
      <c r="K49" s="128"/>
    </row>
    <row r="50" spans="1:15" s="2" customFormat="1" ht="16.5" customHeight="1" x14ac:dyDescent="0.25">
      <c r="A50" s="12" t="s">
        <v>49</v>
      </c>
      <c r="K50" s="14" t="s">
        <v>35</v>
      </c>
    </row>
    <row r="51" spans="1:15" s="2" customFormat="1" ht="15.75" x14ac:dyDescent="0.25">
      <c r="A51" s="32" t="s">
        <v>15</v>
      </c>
      <c r="B51" s="100" t="s">
        <v>48</v>
      </c>
      <c r="C51" s="101"/>
      <c r="D51" s="101"/>
      <c r="E51" s="102"/>
      <c r="F51" s="93" t="s">
        <v>17</v>
      </c>
      <c r="G51" s="94"/>
      <c r="H51" s="93" t="s">
        <v>16</v>
      </c>
      <c r="I51" s="94"/>
      <c r="J51" s="106" t="s">
        <v>6</v>
      </c>
      <c r="K51" s="107"/>
    </row>
    <row r="52" spans="1:15" s="3" customFormat="1" ht="15.75" customHeight="1" x14ac:dyDescent="0.25">
      <c r="A52" s="46">
        <v>1</v>
      </c>
      <c r="B52" s="91">
        <v>2</v>
      </c>
      <c r="C52" s="91"/>
      <c r="D52" s="91"/>
      <c r="E52" s="92"/>
      <c r="F52" s="95">
        <v>3</v>
      </c>
      <c r="G52" s="96"/>
      <c r="H52" s="95">
        <v>4</v>
      </c>
      <c r="I52" s="96"/>
      <c r="J52" s="95">
        <v>5</v>
      </c>
      <c r="K52" s="96"/>
    </row>
    <row r="53" spans="1:15" s="2" customFormat="1" ht="30.75" customHeight="1" x14ac:dyDescent="0.25">
      <c r="A53" s="37">
        <v>1</v>
      </c>
      <c r="B53" s="238" t="s">
        <v>154</v>
      </c>
      <c r="C53" s="239"/>
      <c r="D53" s="239"/>
      <c r="E53" s="240"/>
      <c r="F53" s="88">
        <f>4169804</f>
        <v>4169804</v>
      </c>
      <c r="G53" s="89"/>
      <c r="H53" s="88">
        <f>198000-198000</f>
        <v>0</v>
      </c>
      <c r="I53" s="89"/>
      <c r="J53" s="88">
        <f>F53+H53</f>
        <v>4169804</v>
      </c>
      <c r="K53" s="89"/>
    </row>
    <row r="54" spans="1:15" s="2" customFormat="1" ht="15.75" hidden="1" customHeight="1" x14ac:dyDescent="0.25">
      <c r="A54" s="200"/>
      <c r="B54" s="225"/>
      <c r="C54" s="225"/>
      <c r="D54" s="226"/>
      <c r="E54" s="201"/>
      <c r="F54" s="168"/>
      <c r="G54" s="169"/>
      <c r="H54" s="199"/>
      <c r="I54" s="199"/>
      <c r="J54" s="199"/>
      <c r="K54" s="199"/>
    </row>
    <row r="55" spans="1:15" s="2" customFormat="1" ht="15.75" hidden="1" customHeight="1" x14ac:dyDescent="0.25">
      <c r="A55" s="200"/>
      <c r="B55" s="200"/>
      <c r="C55" s="200"/>
      <c r="D55" s="200"/>
      <c r="E55" s="201"/>
      <c r="F55" s="168"/>
      <c r="G55" s="169"/>
      <c r="H55" s="199"/>
      <c r="I55" s="199"/>
      <c r="J55" s="199"/>
      <c r="K55" s="199"/>
    </row>
    <row r="56" spans="1:15" s="2" customFormat="1" ht="15.75" hidden="1" customHeight="1" x14ac:dyDescent="0.25">
      <c r="A56" s="200"/>
      <c r="B56" s="200"/>
      <c r="C56" s="200"/>
      <c r="D56" s="200"/>
      <c r="E56" s="201"/>
      <c r="F56" s="168"/>
      <c r="G56" s="169"/>
      <c r="H56" s="199"/>
      <c r="I56" s="199"/>
      <c r="J56" s="199"/>
      <c r="K56" s="199"/>
    </row>
    <row r="57" spans="1:15" s="13" customFormat="1" ht="15.75" customHeight="1" x14ac:dyDescent="0.25">
      <c r="A57" s="129" t="s">
        <v>6</v>
      </c>
      <c r="B57" s="130"/>
      <c r="C57" s="130"/>
      <c r="D57" s="130"/>
      <c r="E57" s="131"/>
      <c r="F57" s="126">
        <f>F53</f>
        <v>4169804</v>
      </c>
      <c r="G57" s="127"/>
      <c r="H57" s="126">
        <f t="shared" ref="H57" si="2">H53</f>
        <v>0</v>
      </c>
      <c r="I57" s="127"/>
      <c r="J57" s="126">
        <f t="shared" ref="J57" si="3">J53</f>
        <v>4169804</v>
      </c>
      <c r="K57" s="127"/>
    </row>
    <row r="58" spans="1:15" s="17" customFormat="1" ht="15.75" x14ac:dyDescent="0.25">
      <c r="A58" s="20"/>
      <c r="B58" s="20"/>
      <c r="C58" s="20"/>
      <c r="D58" s="20"/>
      <c r="E58" s="20"/>
      <c r="F58" s="19"/>
      <c r="G58" s="19"/>
      <c r="H58" s="18"/>
      <c r="I58" s="18"/>
      <c r="J58" s="18"/>
      <c r="K58" s="18"/>
    </row>
    <row r="59" spans="1:15" s="2" customFormat="1" ht="15.75" customHeight="1" x14ac:dyDescent="0.25">
      <c r="A59" s="12" t="s">
        <v>50</v>
      </c>
    </row>
    <row r="60" spans="1:15" s="16" customFormat="1" ht="47.25" customHeight="1" x14ac:dyDescent="0.25">
      <c r="A60" s="36" t="s">
        <v>15</v>
      </c>
      <c r="B60" s="185" t="s">
        <v>38</v>
      </c>
      <c r="C60" s="186"/>
      <c r="D60" s="79" t="s">
        <v>14</v>
      </c>
      <c r="E60" s="177" t="s">
        <v>13</v>
      </c>
      <c r="F60" s="177"/>
      <c r="G60" s="177"/>
      <c r="H60" s="177" t="s">
        <v>17</v>
      </c>
      <c r="I60" s="177"/>
      <c r="J60" s="177" t="s">
        <v>16</v>
      </c>
      <c r="K60" s="177"/>
      <c r="L60" s="177" t="s">
        <v>6</v>
      </c>
      <c r="M60" s="177"/>
    </row>
    <row r="61" spans="1:15" s="3" customFormat="1" ht="15.75" customHeight="1" x14ac:dyDescent="0.25">
      <c r="A61" s="15">
        <v>1</v>
      </c>
      <c r="B61" s="173">
        <v>2</v>
      </c>
      <c r="C61" s="174"/>
      <c r="D61" s="53">
        <v>3</v>
      </c>
      <c r="E61" s="159">
        <v>4</v>
      </c>
      <c r="F61" s="159"/>
      <c r="G61" s="159"/>
      <c r="H61" s="159">
        <v>5</v>
      </c>
      <c r="I61" s="159"/>
      <c r="J61" s="159">
        <v>6</v>
      </c>
      <c r="K61" s="159"/>
      <c r="L61" s="159">
        <v>7</v>
      </c>
      <c r="M61" s="159"/>
    </row>
    <row r="62" spans="1:15" s="290" customFormat="1" ht="15.75" customHeight="1" x14ac:dyDescent="0.25">
      <c r="A62" s="286"/>
      <c r="B62" s="287" t="s">
        <v>200</v>
      </c>
      <c r="C62" s="288"/>
      <c r="D62" s="288"/>
      <c r="E62" s="288"/>
      <c r="F62" s="288"/>
      <c r="G62" s="288"/>
      <c r="H62" s="288"/>
      <c r="I62" s="288"/>
      <c r="J62" s="288"/>
      <c r="K62" s="288"/>
      <c r="L62" s="288"/>
      <c r="M62" s="289"/>
    </row>
    <row r="63" spans="1:15" s="290" customFormat="1" ht="15.75" customHeight="1" x14ac:dyDescent="0.25">
      <c r="A63" s="286"/>
      <c r="B63" s="153" t="s">
        <v>12</v>
      </c>
      <c r="C63" s="154"/>
      <c r="D63" s="291"/>
      <c r="E63" s="292"/>
      <c r="F63" s="293"/>
      <c r="G63" s="294"/>
      <c r="H63" s="292"/>
      <c r="I63" s="294"/>
      <c r="J63" s="292"/>
      <c r="K63" s="294"/>
      <c r="L63" s="292"/>
      <c r="M63" s="294"/>
      <c r="N63" s="290">
        <v>3577509</v>
      </c>
      <c r="O63" s="22" t="s">
        <v>201</v>
      </c>
    </row>
    <row r="64" spans="1:15" s="290" customFormat="1" ht="15.75" customHeight="1" x14ac:dyDescent="0.25">
      <c r="A64" s="286"/>
      <c r="B64" s="148" t="s">
        <v>61</v>
      </c>
      <c r="C64" s="149"/>
      <c r="D64" s="84" t="s">
        <v>60</v>
      </c>
      <c r="E64" s="157" t="s">
        <v>202</v>
      </c>
      <c r="F64" s="157"/>
      <c r="G64" s="157"/>
      <c r="H64" s="145">
        <v>41</v>
      </c>
      <c r="I64" s="145"/>
      <c r="J64" s="295"/>
      <c r="K64" s="296"/>
      <c r="L64" s="295">
        <f>H64+J64</f>
        <v>41</v>
      </c>
      <c r="M64" s="296"/>
    </row>
    <row r="65" spans="1:18" s="290" customFormat="1" ht="15.75" customHeight="1" x14ac:dyDescent="0.25">
      <c r="A65" s="286"/>
      <c r="B65" s="153" t="s">
        <v>11</v>
      </c>
      <c r="C65" s="154"/>
      <c r="D65" s="84"/>
      <c r="E65" s="297"/>
      <c r="F65" s="297"/>
      <c r="G65" s="297"/>
      <c r="H65" s="145"/>
      <c r="I65" s="145"/>
      <c r="J65" s="295"/>
      <c r="K65" s="296"/>
      <c r="L65" s="295"/>
      <c r="M65" s="296"/>
    </row>
    <row r="66" spans="1:18" s="290" customFormat="1" ht="15.75" customHeight="1" x14ac:dyDescent="0.25">
      <c r="A66" s="286"/>
      <c r="B66" s="148" t="s">
        <v>203</v>
      </c>
      <c r="C66" s="149"/>
      <c r="D66" s="84" t="s">
        <v>60</v>
      </c>
      <c r="E66" s="157" t="s">
        <v>204</v>
      </c>
      <c r="F66" s="157"/>
      <c r="G66" s="157"/>
      <c r="H66" s="298">
        <v>13200</v>
      </c>
      <c r="I66" s="298"/>
      <c r="J66" s="295"/>
      <c r="K66" s="296"/>
      <c r="L66" s="298">
        <f t="shared" ref="L66:L71" si="4">H66+J66</f>
        <v>13200</v>
      </c>
      <c r="M66" s="298"/>
    </row>
    <row r="67" spans="1:18" s="290" customFormat="1" ht="15.75" customHeight="1" x14ac:dyDescent="0.25">
      <c r="A67" s="286"/>
      <c r="B67" s="153" t="s">
        <v>10</v>
      </c>
      <c r="C67" s="154"/>
      <c r="D67" s="84"/>
      <c r="E67" s="299"/>
      <c r="F67" s="299"/>
      <c r="G67" s="299"/>
      <c r="H67" s="145"/>
      <c r="I67" s="145"/>
      <c r="J67" s="295"/>
      <c r="K67" s="296"/>
      <c r="L67" s="295"/>
      <c r="M67" s="296"/>
    </row>
    <row r="68" spans="1:18" s="290" customFormat="1" ht="15.75" customHeight="1" x14ac:dyDescent="0.25">
      <c r="A68" s="286"/>
      <c r="B68" s="150" t="s">
        <v>205</v>
      </c>
      <c r="C68" s="152"/>
      <c r="D68" s="84" t="s">
        <v>206</v>
      </c>
      <c r="E68" s="157" t="s">
        <v>204</v>
      </c>
      <c r="F68" s="157"/>
      <c r="G68" s="157"/>
      <c r="H68" s="300">
        <f>N63/H66</f>
        <v>271.02340909090907</v>
      </c>
      <c r="I68" s="300"/>
      <c r="J68" s="295"/>
      <c r="K68" s="296"/>
      <c r="L68" s="301">
        <f t="shared" si="4"/>
        <v>271.02340909090907</v>
      </c>
      <c r="M68" s="302"/>
      <c r="N68" s="290">
        <v>2.1</v>
      </c>
      <c r="R68" s="303"/>
    </row>
    <row r="69" spans="1:18" s="290" customFormat="1" ht="15.75" customHeight="1" x14ac:dyDescent="0.25">
      <c r="A69" s="286"/>
      <c r="B69" s="150" t="s">
        <v>207</v>
      </c>
      <c r="C69" s="152"/>
      <c r="D69" s="84" t="s">
        <v>60</v>
      </c>
      <c r="E69" s="157" t="s">
        <v>208</v>
      </c>
      <c r="F69" s="157"/>
      <c r="G69" s="157"/>
      <c r="H69" s="145">
        <v>3</v>
      </c>
      <c r="I69" s="145"/>
      <c r="J69" s="295"/>
      <c r="K69" s="296"/>
      <c r="L69" s="295">
        <f t="shared" si="4"/>
        <v>3</v>
      </c>
      <c r="M69" s="296"/>
    </row>
    <row r="70" spans="1:18" s="290" customFormat="1" ht="15.75" customHeight="1" x14ac:dyDescent="0.25">
      <c r="A70" s="286"/>
      <c r="B70" s="153" t="s">
        <v>9</v>
      </c>
      <c r="C70" s="154"/>
      <c r="D70" s="84"/>
      <c r="E70" s="297"/>
      <c r="F70" s="297"/>
      <c r="G70" s="297"/>
      <c r="H70" s="145"/>
      <c r="I70" s="145"/>
      <c r="J70" s="295"/>
      <c r="K70" s="296"/>
      <c r="L70" s="295"/>
      <c r="M70" s="296"/>
    </row>
    <row r="71" spans="1:18" s="290" customFormat="1" ht="15.75" customHeight="1" x14ac:dyDescent="0.25">
      <c r="A71" s="286"/>
      <c r="B71" s="148" t="s">
        <v>209</v>
      </c>
      <c r="C71" s="149"/>
      <c r="D71" s="84" t="s">
        <v>69</v>
      </c>
      <c r="E71" s="304" t="s">
        <v>210</v>
      </c>
      <c r="F71" s="304"/>
      <c r="G71" s="304"/>
      <c r="H71" s="298">
        <v>14291</v>
      </c>
      <c r="I71" s="298"/>
      <c r="J71" s="295"/>
      <c r="K71" s="296"/>
      <c r="L71" s="298">
        <f t="shared" si="4"/>
        <v>14291</v>
      </c>
      <c r="M71" s="298"/>
    </row>
    <row r="72" spans="1:18" s="290" customFormat="1" ht="15.75" customHeight="1" x14ac:dyDescent="0.25">
      <c r="A72" s="286"/>
      <c r="B72" s="305" t="s">
        <v>196</v>
      </c>
      <c r="C72" s="306"/>
      <c r="D72" s="306"/>
      <c r="E72" s="306"/>
      <c r="F72" s="306"/>
      <c r="G72" s="306"/>
      <c r="H72" s="306"/>
      <c r="I72" s="306"/>
      <c r="J72" s="306"/>
      <c r="K72" s="306"/>
      <c r="L72" s="306"/>
      <c r="M72" s="307"/>
    </row>
    <row r="73" spans="1:18" s="290" customFormat="1" ht="15.75" customHeight="1" x14ac:dyDescent="0.25">
      <c r="A73" s="286"/>
      <c r="B73" s="153" t="s">
        <v>12</v>
      </c>
      <c r="C73" s="154"/>
      <c r="D73" s="84"/>
      <c r="E73" s="295"/>
      <c r="F73" s="308"/>
      <c r="G73" s="296"/>
      <c r="H73" s="295"/>
      <c r="I73" s="296"/>
      <c r="J73" s="295"/>
      <c r="K73" s="296"/>
      <c r="L73" s="295"/>
      <c r="M73" s="296"/>
    </row>
    <row r="74" spans="1:18" s="290" customFormat="1" ht="15.75" customHeight="1" x14ac:dyDescent="0.25">
      <c r="A74" s="286"/>
      <c r="B74" s="148" t="s">
        <v>211</v>
      </c>
      <c r="C74" s="149"/>
      <c r="D74" s="84" t="s">
        <v>69</v>
      </c>
      <c r="E74" s="157" t="s">
        <v>202</v>
      </c>
      <c r="F74" s="157"/>
      <c r="G74" s="157"/>
      <c r="H74" s="145">
        <v>17</v>
      </c>
      <c r="I74" s="145"/>
      <c r="J74" s="295"/>
      <c r="K74" s="296"/>
      <c r="L74" s="295">
        <f t="shared" ref="L74:L81" si="5">H74+J74</f>
        <v>17</v>
      </c>
      <c r="M74" s="296"/>
      <c r="N74" s="290">
        <v>3811310</v>
      </c>
    </row>
    <row r="75" spans="1:18" s="290" customFormat="1" ht="15.75" customHeight="1" x14ac:dyDescent="0.25">
      <c r="A75" s="286"/>
      <c r="B75" s="153" t="s">
        <v>11</v>
      </c>
      <c r="C75" s="154"/>
      <c r="D75" s="84"/>
      <c r="E75" s="297"/>
      <c r="F75" s="297"/>
      <c r="G75" s="297"/>
      <c r="H75" s="145"/>
      <c r="I75" s="145"/>
      <c r="J75" s="295"/>
      <c r="K75" s="296"/>
      <c r="L75" s="295"/>
      <c r="M75" s="296"/>
    </row>
    <row r="76" spans="1:18" s="290" customFormat="1" ht="15.75" customHeight="1" x14ac:dyDescent="0.25">
      <c r="A76" s="286"/>
      <c r="B76" s="148" t="s">
        <v>212</v>
      </c>
      <c r="C76" s="149"/>
      <c r="D76" s="84" t="s">
        <v>69</v>
      </c>
      <c r="E76" s="157" t="s">
        <v>55</v>
      </c>
      <c r="F76" s="157"/>
      <c r="G76" s="157"/>
      <c r="H76" s="145">
        <v>15</v>
      </c>
      <c r="I76" s="145"/>
      <c r="J76" s="295"/>
      <c r="K76" s="296"/>
      <c r="L76" s="295">
        <f t="shared" si="5"/>
        <v>15</v>
      </c>
      <c r="M76" s="296"/>
    </row>
    <row r="77" spans="1:18" s="2" customFormat="1" ht="15.75" x14ac:dyDescent="0.25">
      <c r="A77" s="77"/>
      <c r="B77" s="153" t="s">
        <v>10</v>
      </c>
      <c r="C77" s="154"/>
      <c r="D77" s="309"/>
      <c r="E77" s="299"/>
      <c r="F77" s="299"/>
      <c r="G77" s="299"/>
      <c r="H77" s="145"/>
      <c r="I77" s="145"/>
      <c r="J77" s="310"/>
      <c r="K77" s="310"/>
      <c r="L77" s="295"/>
      <c r="M77" s="296"/>
    </row>
    <row r="78" spans="1:18" s="2" customFormat="1" ht="15.75" x14ac:dyDescent="0.25">
      <c r="A78" s="77"/>
      <c r="B78" s="150" t="s">
        <v>213</v>
      </c>
      <c r="C78" s="152"/>
      <c r="D78" s="83" t="s">
        <v>214</v>
      </c>
      <c r="E78" s="157" t="s">
        <v>190</v>
      </c>
      <c r="F78" s="157"/>
      <c r="G78" s="157"/>
      <c r="H78" s="298">
        <f>N74/H74</f>
        <v>224194.70588235295</v>
      </c>
      <c r="I78" s="298"/>
      <c r="J78" s="140"/>
      <c r="K78" s="141"/>
      <c r="L78" s="311">
        <f t="shared" si="5"/>
        <v>224194.70588235295</v>
      </c>
      <c r="M78" s="312"/>
    </row>
    <row r="79" spans="1:18" s="2" customFormat="1" ht="15.75" customHeight="1" x14ac:dyDescent="0.25">
      <c r="A79" s="77"/>
      <c r="B79" s="153" t="s">
        <v>9</v>
      </c>
      <c r="C79" s="154"/>
      <c r="D79" s="83"/>
      <c r="E79" s="297"/>
      <c r="F79" s="297"/>
      <c r="G79" s="297"/>
      <c r="H79" s="145"/>
      <c r="I79" s="145"/>
      <c r="J79" s="170"/>
      <c r="K79" s="171"/>
      <c r="L79" s="295"/>
      <c r="M79" s="296"/>
    </row>
    <row r="80" spans="1:18" s="2" customFormat="1" ht="15.75" x14ac:dyDescent="0.25">
      <c r="A80" s="77"/>
      <c r="B80" s="148" t="s">
        <v>215</v>
      </c>
      <c r="C80" s="149"/>
      <c r="D80" s="83" t="s">
        <v>8</v>
      </c>
      <c r="E80" s="297" t="s">
        <v>216</v>
      </c>
      <c r="F80" s="297"/>
      <c r="G80" s="297"/>
      <c r="H80" s="145">
        <v>100</v>
      </c>
      <c r="I80" s="145"/>
      <c r="J80" s="138"/>
      <c r="K80" s="139"/>
      <c r="L80" s="295">
        <f t="shared" si="5"/>
        <v>100</v>
      </c>
      <c r="M80" s="296"/>
    </row>
    <row r="81" spans="1:13" s="2" customFormat="1" ht="49.5" customHeight="1" x14ac:dyDescent="0.25">
      <c r="A81" s="77"/>
      <c r="B81" s="148" t="s">
        <v>217</v>
      </c>
      <c r="C81" s="149"/>
      <c r="D81" s="83" t="s">
        <v>8</v>
      </c>
      <c r="E81" s="157" t="s">
        <v>218</v>
      </c>
      <c r="F81" s="157"/>
      <c r="G81" s="157"/>
      <c r="H81" s="145">
        <v>100</v>
      </c>
      <c r="I81" s="145"/>
      <c r="J81" s="138"/>
      <c r="K81" s="139"/>
      <c r="L81" s="313">
        <f t="shared" si="5"/>
        <v>100</v>
      </c>
      <c r="M81" s="314"/>
    </row>
    <row r="82" spans="1:13" s="2" customFormat="1" ht="29.25" customHeight="1" x14ac:dyDescent="0.25">
      <c r="A82" s="11"/>
    </row>
    <row r="83" spans="1:13" s="5" customFormat="1" ht="15.75" x14ac:dyDescent="0.25">
      <c r="A83" s="8" t="s">
        <v>95</v>
      </c>
      <c r="D83" s="6"/>
      <c r="G83" s="10"/>
      <c r="H83" s="10"/>
    </row>
    <row r="84" spans="1:13" s="5" customFormat="1" ht="15.75" customHeight="1" x14ac:dyDescent="0.25">
      <c r="A84" s="8" t="s">
        <v>96</v>
      </c>
      <c r="D84" s="6"/>
      <c r="F84" s="155"/>
      <c r="G84" s="155"/>
      <c r="I84" s="156" t="s">
        <v>98</v>
      </c>
      <c r="J84" s="156"/>
      <c r="K84" s="156"/>
    </row>
    <row r="85" spans="1:13" s="3" customFormat="1" ht="31.5" customHeight="1" x14ac:dyDescent="0.25">
      <c r="A85" s="9" t="s">
        <v>5</v>
      </c>
      <c r="D85" s="4"/>
      <c r="F85" s="118" t="s">
        <v>1</v>
      </c>
      <c r="G85" s="118"/>
      <c r="I85" s="110" t="s">
        <v>0</v>
      </c>
      <c r="J85" s="110"/>
      <c r="K85" s="110"/>
    </row>
    <row r="86" spans="1:13" s="5" customFormat="1" ht="15.75" customHeight="1" x14ac:dyDescent="0.25">
      <c r="A86" s="8" t="s">
        <v>4</v>
      </c>
      <c r="D86" s="7"/>
      <c r="G86" s="7"/>
      <c r="H86" s="7"/>
    </row>
    <row r="87" spans="1:13" s="5" customFormat="1" ht="26.25" customHeight="1" x14ac:dyDescent="0.25">
      <c r="A87" s="55" t="s">
        <v>54</v>
      </c>
      <c r="D87" s="7"/>
      <c r="G87" s="7"/>
      <c r="H87" s="7"/>
    </row>
    <row r="88" spans="1:13" s="5" customFormat="1" ht="15.75" customHeight="1" x14ac:dyDescent="0.25">
      <c r="A88" s="8"/>
      <c r="D88" s="7"/>
      <c r="G88" s="7"/>
      <c r="H88" s="7"/>
    </row>
    <row r="89" spans="1:13" s="5" customFormat="1" ht="15.75" x14ac:dyDescent="0.25">
      <c r="A89" s="6" t="s">
        <v>3</v>
      </c>
      <c r="D89" s="6"/>
      <c r="F89" s="155"/>
      <c r="G89" s="155"/>
      <c r="I89" s="156" t="s">
        <v>2</v>
      </c>
      <c r="J89" s="156"/>
      <c r="K89" s="156"/>
    </row>
    <row r="90" spans="1:13" s="2" customFormat="1" ht="15" customHeight="1" x14ac:dyDescent="0.25">
      <c r="A90" s="4"/>
      <c r="D90" s="4"/>
      <c r="F90" s="118" t="s">
        <v>1</v>
      </c>
      <c r="G90" s="118"/>
      <c r="H90" s="3"/>
      <c r="I90" s="110" t="s">
        <v>0</v>
      </c>
      <c r="J90" s="110"/>
      <c r="K90" s="110"/>
    </row>
    <row r="92" spans="1:13" x14ac:dyDescent="0.25">
      <c r="B92" s="222"/>
    </row>
    <row r="93" spans="1:13" x14ac:dyDescent="0.25">
      <c r="B93" s="50" t="s">
        <v>52</v>
      </c>
    </row>
    <row r="94" spans="1:13" ht="15.75" x14ac:dyDescent="0.25">
      <c r="B94" s="49" t="s">
        <v>53</v>
      </c>
    </row>
  </sheetData>
  <mergeCells count="200">
    <mergeCell ref="F90:G90"/>
    <mergeCell ref="I90:K90"/>
    <mergeCell ref="F84:G84"/>
    <mergeCell ref="I84:K84"/>
    <mergeCell ref="F85:G85"/>
    <mergeCell ref="I85:K85"/>
    <mergeCell ref="F89:G89"/>
    <mergeCell ref="I89:K89"/>
    <mergeCell ref="B80:C80"/>
    <mergeCell ref="E80:G80"/>
    <mergeCell ref="H80:I80"/>
    <mergeCell ref="J80:K80"/>
    <mergeCell ref="L80:M80"/>
    <mergeCell ref="B81:C81"/>
    <mergeCell ref="E81:G81"/>
    <mergeCell ref="H81:I81"/>
    <mergeCell ref="J81:K81"/>
    <mergeCell ref="L81:M81"/>
    <mergeCell ref="B78:C78"/>
    <mergeCell ref="E78:G78"/>
    <mergeCell ref="H78:I78"/>
    <mergeCell ref="J78:K78"/>
    <mergeCell ref="L78:M78"/>
    <mergeCell ref="B79:C79"/>
    <mergeCell ref="E79:G79"/>
    <mergeCell ref="H79:I79"/>
    <mergeCell ref="J79:K79"/>
    <mergeCell ref="L79:M79"/>
    <mergeCell ref="B76:C76"/>
    <mergeCell ref="E76:G76"/>
    <mergeCell ref="H76:I76"/>
    <mergeCell ref="J76:K76"/>
    <mergeCell ref="L76:M76"/>
    <mergeCell ref="B77:C77"/>
    <mergeCell ref="E77:G77"/>
    <mergeCell ref="H77:I77"/>
    <mergeCell ref="J77:K77"/>
    <mergeCell ref="L77:M77"/>
    <mergeCell ref="B74:C74"/>
    <mergeCell ref="E74:G74"/>
    <mergeCell ref="H74:I74"/>
    <mergeCell ref="J74:K74"/>
    <mergeCell ref="L74:M74"/>
    <mergeCell ref="B75:C75"/>
    <mergeCell ref="E75:G75"/>
    <mergeCell ref="H75:I75"/>
    <mergeCell ref="J75:K75"/>
    <mergeCell ref="L75:M75"/>
    <mergeCell ref="B72:M72"/>
    <mergeCell ref="B73:C73"/>
    <mergeCell ref="E73:G73"/>
    <mergeCell ref="H73:I73"/>
    <mergeCell ref="J73:K73"/>
    <mergeCell ref="L73:M73"/>
    <mergeCell ref="B70:C70"/>
    <mergeCell ref="E70:G70"/>
    <mergeCell ref="H70:I70"/>
    <mergeCell ref="J70:K70"/>
    <mergeCell ref="L70:M70"/>
    <mergeCell ref="B71:C71"/>
    <mergeCell ref="E71:G71"/>
    <mergeCell ref="H71:I71"/>
    <mergeCell ref="J71:K71"/>
    <mergeCell ref="L71:M71"/>
    <mergeCell ref="B68:C68"/>
    <mergeCell ref="E68:G68"/>
    <mergeCell ref="H68:I68"/>
    <mergeCell ref="J68:K68"/>
    <mergeCell ref="L68:M68"/>
    <mergeCell ref="B69:C69"/>
    <mergeCell ref="E69:G69"/>
    <mergeCell ref="H69:I69"/>
    <mergeCell ref="J69:K69"/>
    <mergeCell ref="L69:M69"/>
    <mergeCell ref="B66:C66"/>
    <mergeCell ref="E66:G66"/>
    <mergeCell ref="H66:I66"/>
    <mergeCell ref="J66:K66"/>
    <mergeCell ref="L66:M66"/>
    <mergeCell ref="B67:C67"/>
    <mergeCell ref="E67:G67"/>
    <mergeCell ref="H67:I67"/>
    <mergeCell ref="J67:K67"/>
    <mergeCell ref="L67:M67"/>
    <mergeCell ref="B64:C64"/>
    <mergeCell ref="E64:G64"/>
    <mergeCell ref="H64:I64"/>
    <mergeCell ref="J64:K64"/>
    <mergeCell ref="L64:M64"/>
    <mergeCell ref="B65:C65"/>
    <mergeCell ref="E65:G65"/>
    <mergeCell ref="H65:I65"/>
    <mergeCell ref="J65:K65"/>
    <mergeCell ref="L65:M65"/>
    <mergeCell ref="B62:M62"/>
    <mergeCell ref="B63:C63"/>
    <mergeCell ref="E63:G63"/>
    <mergeCell ref="H63:I63"/>
    <mergeCell ref="J63:K63"/>
    <mergeCell ref="L63:M63"/>
    <mergeCell ref="B60:C60"/>
    <mergeCell ref="E60:G60"/>
    <mergeCell ref="H60:I60"/>
    <mergeCell ref="J60:K60"/>
    <mergeCell ref="L60:M60"/>
    <mergeCell ref="B61:C61"/>
    <mergeCell ref="E61:G61"/>
    <mergeCell ref="H61:I61"/>
    <mergeCell ref="J61:K61"/>
    <mergeCell ref="L61:M61"/>
    <mergeCell ref="A56:D56"/>
    <mergeCell ref="F56:G56"/>
    <mergeCell ref="H56:I56"/>
    <mergeCell ref="J56:K56"/>
    <mergeCell ref="A57:E57"/>
    <mergeCell ref="F57:G57"/>
    <mergeCell ref="H57:I57"/>
    <mergeCell ref="J57:K57"/>
    <mergeCell ref="A54:D54"/>
    <mergeCell ref="F54:G54"/>
    <mergeCell ref="H54:I54"/>
    <mergeCell ref="J54:K54"/>
    <mergeCell ref="A55:D55"/>
    <mergeCell ref="F55:G55"/>
    <mergeCell ref="H55:I55"/>
    <mergeCell ref="J55:K55"/>
    <mergeCell ref="B52:E52"/>
    <mergeCell ref="F52:G52"/>
    <mergeCell ref="H52:I52"/>
    <mergeCell ref="J52:K52"/>
    <mergeCell ref="B53:E53"/>
    <mergeCell ref="F53:G53"/>
    <mergeCell ref="H53:I53"/>
    <mergeCell ref="J53:K53"/>
    <mergeCell ref="B49:C49"/>
    <mergeCell ref="D49:E49"/>
    <mergeCell ref="F49:G49"/>
    <mergeCell ref="H49:I49"/>
    <mergeCell ref="J49:K49"/>
    <mergeCell ref="B51:E51"/>
    <mergeCell ref="F51:G51"/>
    <mergeCell ref="H51:I51"/>
    <mergeCell ref="J51:K51"/>
    <mergeCell ref="B47:E47"/>
    <mergeCell ref="F47:G47"/>
    <mergeCell ref="H47:I47"/>
    <mergeCell ref="J47:K47"/>
    <mergeCell ref="A48:E48"/>
    <mergeCell ref="F48:G48"/>
    <mergeCell ref="H48:I48"/>
    <mergeCell ref="J48:K48"/>
    <mergeCell ref="B45:E45"/>
    <mergeCell ref="F45:G45"/>
    <mergeCell ref="H45:I45"/>
    <mergeCell ref="J45:K45"/>
    <mergeCell ref="B46:E46"/>
    <mergeCell ref="F46:G46"/>
    <mergeCell ref="H46:I46"/>
    <mergeCell ref="J46:K46"/>
    <mergeCell ref="B40:J40"/>
    <mergeCell ref="B43:E43"/>
    <mergeCell ref="F43:G43"/>
    <mergeCell ref="H43:I43"/>
    <mergeCell ref="J43:K43"/>
    <mergeCell ref="B44:E44"/>
    <mergeCell ref="F44:G44"/>
    <mergeCell ref="H44:I44"/>
    <mergeCell ref="J44:K44"/>
    <mergeCell ref="B30:J30"/>
    <mergeCell ref="B31:J31"/>
    <mergeCell ref="B32:J32"/>
    <mergeCell ref="B37:J37"/>
    <mergeCell ref="B38:J38"/>
    <mergeCell ref="B39:J39"/>
    <mergeCell ref="E23:F23"/>
    <mergeCell ref="K23:L23"/>
    <mergeCell ref="E24:F24"/>
    <mergeCell ref="E25:F25"/>
    <mergeCell ref="D27:M27"/>
    <mergeCell ref="D28:M28"/>
    <mergeCell ref="B19:F19"/>
    <mergeCell ref="G19:L19"/>
    <mergeCell ref="C20:D20"/>
    <mergeCell ref="E20:F20"/>
    <mergeCell ref="G20:L20"/>
    <mergeCell ref="C21:D21"/>
    <mergeCell ref="E21:F21"/>
    <mergeCell ref="G21:L21"/>
    <mergeCell ref="B16:F16"/>
    <mergeCell ref="G16:L16"/>
    <mergeCell ref="B17:F17"/>
    <mergeCell ref="G17:L17"/>
    <mergeCell ref="B18:F18"/>
    <mergeCell ref="G18:L18"/>
    <mergeCell ref="J8:K8"/>
    <mergeCell ref="J9:M9"/>
    <mergeCell ref="J10:M10"/>
    <mergeCell ref="A13:M13"/>
    <mergeCell ref="A14:M14"/>
    <mergeCell ref="A15:M15"/>
  </mergeCells>
  <printOptions horizontalCentered="1" verticalCentered="1"/>
  <pageMargins left="0" right="0" top="0" bottom="0" header="0" footer="0"/>
  <pageSetup paperSize="9" scale="69" fitToHeight="2" orientation="landscape" horizontalDpi="180" verticalDpi="180" r:id="rId1"/>
  <headerFooter alignWithMargins="0"/>
  <rowBreaks count="1" manualBreakCount="1">
    <brk id="48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2"/>
  <sheetViews>
    <sheetView tabSelected="1" view="pageBreakPreview" topLeftCell="B1" zoomScaleSheetLayoutView="100" workbookViewId="0">
      <selection activeCell="J11" sqref="J11"/>
    </sheetView>
  </sheetViews>
  <sheetFormatPr defaultRowHeight="15" x14ac:dyDescent="0.25"/>
  <cols>
    <col min="1" max="1" width="6.5703125" style="1" customWidth="1"/>
    <col min="2" max="2" width="34.42578125" customWidth="1"/>
    <col min="3" max="3" width="12.28515625" customWidth="1"/>
    <col min="4" max="4" width="12.85546875" customWidth="1"/>
    <col min="5" max="5" width="11" customWidth="1"/>
    <col min="6" max="6" width="12.140625" customWidth="1"/>
    <col min="7" max="7" width="11.140625" customWidth="1"/>
    <col min="8" max="8" width="12.5703125" customWidth="1"/>
    <col min="9" max="9" width="12.42578125" customWidth="1"/>
    <col min="10" max="10" width="12.85546875" customWidth="1"/>
    <col min="11" max="11" width="12.140625" customWidth="1"/>
    <col min="12" max="12" width="18.28515625" bestFit="1" customWidth="1"/>
    <col min="13" max="13" width="18.140625" customWidth="1"/>
    <col min="14" max="14" width="10" bestFit="1" customWidth="1"/>
  </cols>
  <sheetData>
    <row r="1" spans="1:28" x14ac:dyDescent="0.25">
      <c r="J1" s="62" t="s">
        <v>31</v>
      </c>
      <c r="K1" s="63"/>
      <c r="L1" s="63"/>
      <c r="M1" s="63"/>
    </row>
    <row r="2" spans="1:28" x14ac:dyDescent="0.25">
      <c r="J2" s="64" t="s">
        <v>32</v>
      </c>
      <c r="K2" s="63"/>
      <c r="L2" s="63"/>
      <c r="M2" s="63"/>
    </row>
    <row r="3" spans="1:28" x14ac:dyDescent="0.25">
      <c r="J3" s="64" t="s">
        <v>42</v>
      </c>
      <c r="K3" s="63"/>
      <c r="L3" s="63"/>
      <c r="M3" s="63"/>
    </row>
    <row r="4" spans="1:28" x14ac:dyDescent="0.25">
      <c r="J4" s="64" t="s">
        <v>33</v>
      </c>
      <c r="K4" s="63"/>
      <c r="L4" s="63"/>
      <c r="M4" s="63"/>
    </row>
    <row r="5" spans="1:28" x14ac:dyDescent="0.25">
      <c r="J5" s="64" t="s">
        <v>41</v>
      </c>
      <c r="K5" s="63"/>
      <c r="L5" s="63"/>
      <c r="M5" s="63"/>
    </row>
    <row r="6" spans="1:28" x14ac:dyDescent="0.25">
      <c r="J6" s="63"/>
      <c r="K6" s="63"/>
      <c r="L6" s="63"/>
      <c r="M6" s="30"/>
    </row>
    <row r="7" spans="1:28" s="2" customFormat="1" ht="15.75" x14ac:dyDescent="0.25">
      <c r="A7" s="4"/>
      <c r="J7" s="9" t="s">
        <v>31</v>
      </c>
      <c r="K7" s="65"/>
      <c r="L7" s="65"/>
      <c r="M7" s="65"/>
    </row>
    <row r="8" spans="1:28" s="2" customFormat="1" ht="15.75" x14ac:dyDescent="0.25">
      <c r="A8" s="4"/>
      <c r="J8" s="108" t="s">
        <v>30</v>
      </c>
      <c r="K8" s="108"/>
      <c r="L8" s="65"/>
      <c r="M8" s="25"/>
    </row>
    <row r="9" spans="1:28" s="2" customFormat="1" ht="18" customHeight="1" x14ac:dyDescent="0.25">
      <c r="A9" s="4"/>
      <c r="J9" s="109" t="s">
        <v>24</v>
      </c>
      <c r="K9" s="109"/>
      <c r="L9" s="109"/>
      <c r="M9" s="109"/>
    </row>
    <row r="10" spans="1:28" s="2" customFormat="1" ht="15" customHeight="1" x14ac:dyDescent="0.25">
      <c r="A10" s="4"/>
      <c r="J10" s="110" t="s">
        <v>80</v>
      </c>
      <c r="K10" s="110"/>
      <c r="L10" s="110"/>
      <c r="M10" s="110"/>
    </row>
    <row r="11" spans="1:28" s="2" customFormat="1" ht="18.75" customHeight="1" x14ac:dyDescent="0.25">
      <c r="A11" s="4"/>
      <c r="J11" s="67">
        <v>44174</v>
      </c>
      <c r="K11" s="68" t="s">
        <v>29</v>
      </c>
      <c r="L11" s="315" t="s">
        <v>101</v>
      </c>
      <c r="M11" s="65"/>
    </row>
    <row r="12" spans="1:28" s="2" customFormat="1" x14ac:dyDescent="0.25">
      <c r="A12" s="1"/>
      <c r="M12" s="29"/>
    </row>
    <row r="13" spans="1:28" s="2" customFormat="1" ht="18.75" x14ac:dyDescent="0.3">
      <c r="A13" s="111" t="s">
        <v>28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</row>
    <row r="14" spans="1:28" s="2" customFormat="1" ht="18.75" x14ac:dyDescent="0.3">
      <c r="A14" s="111" t="s">
        <v>90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</row>
    <row r="15" spans="1:28" s="2" customFormat="1" ht="19.5" x14ac:dyDescent="0.35">
      <c r="A15" s="112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1:28" s="28" customFormat="1" ht="19.5" x14ac:dyDescent="0.35">
      <c r="A16" s="8" t="s">
        <v>27</v>
      </c>
      <c r="B16" s="116" t="s">
        <v>43</v>
      </c>
      <c r="C16" s="116"/>
      <c r="D16" s="116"/>
      <c r="E16" s="116"/>
      <c r="F16" s="116"/>
      <c r="G16" s="117" t="s">
        <v>24</v>
      </c>
      <c r="H16" s="117"/>
      <c r="I16" s="117"/>
      <c r="J16" s="117"/>
      <c r="K16" s="117"/>
      <c r="L16" s="117"/>
      <c r="M16" s="86" t="s">
        <v>81</v>
      </c>
      <c r="P16" s="8"/>
      <c r="Q16" s="192"/>
      <c r="R16" s="192"/>
      <c r="S16" s="192"/>
      <c r="T16" s="192"/>
      <c r="U16" s="192"/>
      <c r="V16" s="117"/>
      <c r="W16" s="117"/>
      <c r="X16" s="117"/>
      <c r="Y16" s="117"/>
      <c r="Z16" s="117"/>
      <c r="AA16" s="117"/>
      <c r="AB16" s="86"/>
    </row>
    <row r="17" spans="1:28" s="26" customFormat="1" ht="11.25" x14ac:dyDescent="0.2">
      <c r="A17" s="70"/>
      <c r="B17" s="118" t="s">
        <v>82</v>
      </c>
      <c r="C17" s="118"/>
      <c r="D17" s="118"/>
      <c r="E17" s="118"/>
      <c r="F17" s="118"/>
      <c r="G17" s="118" t="s">
        <v>26</v>
      </c>
      <c r="H17" s="118"/>
      <c r="I17" s="118"/>
      <c r="J17" s="118"/>
      <c r="K17" s="118"/>
      <c r="L17" s="118"/>
      <c r="M17" s="81" t="s">
        <v>83</v>
      </c>
      <c r="P17" s="70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81"/>
    </row>
    <row r="18" spans="1:28" s="28" customFormat="1" ht="19.5" x14ac:dyDescent="0.35">
      <c r="A18" s="8" t="s">
        <v>25</v>
      </c>
      <c r="B18" s="119" t="s">
        <v>93</v>
      </c>
      <c r="C18" s="119"/>
      <c r="D18" s="119"/>
      <c r="E18" s="119"/>
      <c r="F18" s="119"/>
      <c r="G18" s="117" t="s">
        <v>24</v>
      </c>
      <c r="H18" s="117"/>
      <c r="I18" s="117"/>
      <c r="J18" s="117"/>
      <c r="K18" s="117"/>
      <c r="L18" s="117"/>
      <c r="M18" s="86" t="s">
        <v>81</v>
      </c>
      <c r="P18" s="8"/>
      <c r="Q18" s="193"/>
      <c r="R18" s="193"/>
      <c r="S18" s="193"/>
      <c r="T18" s="193"/>
      <c r="U18" s="193"/>
      <c r="V18" s="117"/>
      <c r="W18" s="117"/>
      <c r="X18" s="117"/>
      <c r="Y18" s="117"/>
      <c r="Z18" s="117"/>
      <c r="AA18" s="117"/>
      <c r="AB18" s="86"/>
    </row>
    <row r="19" spans="1:28" s="26" customFormat="1" ht="12" customHeight="1" x14ac:dyDescent="0.2">
      <c r="A19" s="70"/>
      <c r="B19" s="118" t="s">
        <v>82</v>
      </c>
      <c r="C19" s="118"/>
      <c r="D19" s="118"/>
      <c r="E19" s="118"/>
      <c r="F19" s="118"/>
      <c r="G19" s="118" t="s">
        <v>26</v>
      </c>
      <c r="H19" s="118"/>
      <c r="I19" s="118"/>
      <c r="J19" s="118"/>
      <c r="K19" s="118"/>
      <c r="L19" s="118"/>
      <c r="M19" s="81" t="s">
        <v>83</v>
      </c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81"/>
    </row>
    <row r="20" spans="1:28" s="27" customFormat="1" ht="19.5" customHeight="1" x14ac:dyDescent="0.25">
      <c r="A20" s="55" t="s">
        <v>23</v>
      </c>
      <c r="B20" s="86" t="s">
        <v>219</v>
      </c>
      <c r="C20" s="194" t="s">
        <v>220</v>
      </c>
      <c r="D20" s="194"/>
      <c r="E20" s="194" t="s">
        <v>175</v>
      </c>
      <c r="F20" s="194"/>
      <c r="G20" s="195" t="s">
        <v>221</v>
      </c>
      <c r="H20" s="195"/>
      <c r="I20" s="195"/>
      <c r="J20" s="195"/>
      <c r="K20" s="195"/>
      <c r="L20" s="195"/>
      <c r="M20" s="86" t="s">
        <v>94</v>
      </c>
      <c r="P20" s="223"/>
      <c r="Q20" s="86"/>
      <c r="R20" s="194"/>
      <c r="S20" s="194"/>
      <c r="T20" s="194"/>
      <c r="U20" s="194"/>
      <c r="V20" s="195"/>
      <c r="W20" s="195"/>
      <c r="X20" s="195"/>
      <c r="Y20" s="195"/>
      <c r="Z20" s="195"/>
      <c r="AA20" s="195"/>
      <c r="AB20" s="86"/>
    </row>
    <row r="21" spans="1:28" s="26" customFormat="1" ht="38.25" customHeight="1" x14ac:dyDescent="0.2">
      <c r="A21" s="70"/>
      <c r="B21" s="71" t="s">
        <v>84</v>
      </c>
      <c r="C21" s="113" t="s">
        <v>85</v>
      </c>
      <c r="D21" s="113"/>
      <c r="E21" s="124" t="s">
        <v>86</v>
      </c>
      <c r="F21" s="124"/>
      <c r="G21" s="124" t="s">
        <v>87</v>
      </c>
      <c r="H21" s="124"/>
      <c r="I21" s="124"/>
      <c r="J21" s="124"/>
      <c r="K21" s="124"/>
      <c r="L21" s="124"/>
      <c r="M21" s="80" t="s">
        <v>88</v>
      </c>
      <c r="Q21" s="71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80"/>
    </row>
    <row r="22" spans="1:28" s="2" customFormat="1" x14ac:dyDescent="0.25">
      <c r="A22" s="21"/>
    </row>
    <row r="23" spans="1:28" s="2" customFormat="1" ht="15.75" x14ac:dyDescent="0.25">
      <c r="A23" s="9" t="s">
        <v>22</v>
      </c>
      <c r="E23" s="114">
        <f>E24+E25</f>
        <v>27279640.620000001</v>
      </c>
      <c r="F23" s="114"/>
      <c r="G23" s="9" t="s">
        <v>34</v>
      </c>
      <c r="K23" s="115"/>
      <c r="L23" s="115"/>
      <c r="M23" s="9"/>
    </row>
    <row r="24" spans="1:28" s="2" customFormat="1" ht="15.75" x14ac:dyDescent="0.25">
      <c r="A24" s="9"/>
      <c r="D24" s="25" t="s">
        <v>21</v>
      </c>
      <c r="E24" s="97">
        <f>F47</f>
        <v>25156640.620000001</v>
      </c>
      <c r="F24" s="97"/>
      <c r="G24" s="9" t="s">
        <v>35</v>
      </c>
      <c r="K24" s="85"/>
      <c r="L24" s="85"/>
      <c r="M24" s="9"/>
    </row>
    <row r="25" spans="1:28" s="2" customFormat="1" ht="15.75" x14ac:dyDescent="0.25">
      <c r="A25" s="9"/>
      <c r="D25" s="25" t="s">
        <v>20</v>
      </c>
      <c r="E25" s="97">
        <f>H47</f>
        <v>2123000</v>
      </c>
      <c r="F25" s="97"/>
      <c r="G25" s="9" t="s">
        <v>36</v>
      </c>
      <c r="K25" s="85"/>
      <c r="L25" s="85"/>
      <c r="M25" s="9"/>
    </row>
    <row r="26" spans="1:28" s="2" customFormat="1" ht="10.5" customHeight="1" x14ac:dyDescent="0.25">
      <c r="A26" s="9"/>
    </row>
    <row r="27" spans="1:28" s="2" customFormat="1" ht="66.75" customHeight="1" x14ac:dyDescent="0.25">
      <c r="A27" s="9" t="s">
        <v>19</v>
      </c>
      <c r="D27" s="196" t="s">
        <v>195</v>
      </c>
      <c r="E27" s="196"/>
      <c r="F27" s="196"/>
      <c r="G27" s="196"/>
      <c r="H27" s="196"/>
      <c r="I27" s="196"/>
      <c r="J27" s="196"/>
      <c r="K27" s="196"/>
      <c r="L27" s="196"/>
      <c r="M27" s="196"/>
    </row>
    <row r="28" spans="1:28" s="2" customFormat="1" ht="15" customHeight="1" x14ac:dyDescent="0.25">
      <c r="A28" s="21"/>
      <c r="D28" s="99"/>
      <c r="E28" s="99"/>
      <c r="F28" s="99"/>
      <c r="G28" s="99"/>
      <c r="H28" s="99"/>
      <c r="I28" s="99"/>
      <c r="J28" s="99"/>
      <c r="K28" s="99"/>
      <c r="L28" s="99"/>
      <c r="M28" s="99"/>
    </row>
    <row r="29" spans="1:28" s="22" customFormat="1" ht="15.75" x14ac:dyDescent="0.25">
      <c r="A29" s="23" t="s">
        <v>44</v>
      </c>
      <c r="C29" s="40"/>
      <c r="D29" s="40"/>
      <c r="E29" s="40"/>
      <c r="F29" s="40"/>
      <c r="G29" s="40"/>
      <c r="H29" s="40"/>
      <c r="I29" s="40"/>
      <c r="J29" s="40"/>
      <c r="K29" s="41"/>
      <c r="L29" s="41"/>
      <c r="M29" s="41"/>
    </row>
    <row r="30" spans="1:28" s="22" customFormat="1" ht="15.75" x14ac:dyDescent="0.25">
      <c r="A30" s="32" t="s">
        <v>15</v>
      </c>
      <c r="B30" s="100" t="s">
        <v>45</v>
      </c>
      <c r="C30" s="101"/>
      <c r="D30" s="101"/>
      <c r="E30" s="101"/>
      <c r="F30" s="101"/>
      <c r="G30" s="101"/>
      <c r="H30" s="101"/>
      <c r="I30" s="101"/>
      <c r="J30" s="102"/>
      <c r="K30" s="54"/>
      <c r="L30" s="41"/>
      <c r="M30" s="41"/>
    </row>
    <row r="31" spans="1:28" s="22" customFormat="1" ht="15.75" x14ac:dyDescent="0.25">
      <c r="A31" s="37">
        <v>1</v>
      </c>
      <c r="B31" s="103" t="s">
        <v>56</v>
      </c>
      <c r="C31" s="104"/>
      <c r="D31" s="104"/>
      <c r="E31" s="104"/>
      <c r="F31" s="104"/>
      <c r="G31" s="104"/>
      <c r="H31" s="104"/>
      <c r="I31" s="104"/>
      <c r="J31" s="105"/>
      <c r="K31" s="41"/>
      <c r="L31" s="41"/>
      <c r="M31" s="41"/>
    </row>
    <row r="32" spans="1:28" s="22" customFormat="1" ht="15.75" hidden="1" x14ac:dyDescent="0.25">
      <c r="A32" s="37">
        <v>2</v>
      </c>
      <c r="B32" s="103" t="s">
        <v>40</v>
      </c>
      <c r="C32" s="104"/>
      <c r="D32" s="104"/>
      <c r="E32" s="104"/>
      <c r="F32" s="104"/>
      <c r="G32" s="104"/>
      <c r="H32" s="104"/>
      <c r="I32" s="104"/>
      <c r="J32" s="105"/>
      <c r="K32" s="41"/>
      <c r="L32" s="41"/>
      <c r="M32" s="41"/>
    </row>
    <row r="33" spans="1:13" s="22" customFormat="1" ht="15.75" x14ac:dyDescent="0.25">
      <c r="A33" s="2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1:13" s="2" customFormat="1" ht="15.75" x14ac:dyDescent="0.25">
      <c r="A34" s="9" t="s">
        <v>46</v>
      </c>
      <c r="C34" s="51" t="s">
        <v>222</v>
      </c>
      <c r="D34" s="52"/>
      <c r="E34" s="52"/>
      <c r="F34" s="52"/>
      <c r="G34" s="52"/>
      <c r="H34" s="52"/>
    </row>
    <row r="35" spans="1:13" s="2" customFormat="1" ht="15.75" x14ac:dyDescent="0.25">
      <c r="A35" s="33"/>
      <c r="B35" s="34"/>
      <c r="C35" s="34"/>
      <c r="D35" s="34"/>
      <c r="E35" s="34"/>
      <c r="F35" s="34"/>
      <c r="G35" s="34"/>
      <c r="H35" s="34"/>
      <c r="I35" s="34"/>
      <c r="J35" s="34"/>
    </row>
    <row r="36" spans="1:13" s="2" customFormat="1" ht="15.75" x14ac:dyDescent="0.25">
      <c r="A36" s="9" t="s">
        <v>47</v>
      </c>
      <c r="K36" s="14"/>
    </row>
    <row r="37" spans="1:13" s="16" customFormat="1" ht="15.75" x14ac:dyDescent="0.25">
      <c r="A37" s="32" t="s">
        <v>15</v>
      </c>
      <c r="B37" s="100" t="s">
        <v>18</v>
      </c>
      <c r="C37" s="101"/>
      <c r="D37" s="101"/>
      <c r="E37" s="101"/>
      <c r="F37" s="101"/>
      <c r="G37" s="101"/>
      <c r="H37" s="101"/>
      <c r="I37" s="101"/>
      <c r="J37" s="102"/>
      <c r="K37" s="43"/>
    </row>
    <row r="38" spans="1:13" s="3" customFormat="1" ht="15.75" x14ac:dyDescent="0.25">
      <c r="A38" s="37">
        <v>1</v>
      </c>
      <c r="B38" s="103" t="s">
        <v>223</v>
      </c>
      <c r="C38" s="104"/>
      <c r="D38" s="104"/>
      <c r="E38" s="104"/>
      <c r="F38" s="104"/>
      <c r="G38" s="104"/>
      <c r="H38" s="104"/>
      <c r="I38" s="104"/>
      <c r="J38" s="105"/>
      <c r="K38" s="44"/>
    </row>
    <row r="39" spans="1:13" s="2" customFormat="1" ht="15.75" x14ac:dyDescent="0.25">
      <c r="A39" s="37">
        <v>2</v>
      </c>
      <c r="B39" s="103" t="s">
        <v>77</v>
      </c>
      <c r="C39" s="104"/>
      <c r="D39" s="104"/>
      <c r="E39" s="104"/>
      <c r="F39" s="104"/>
      <c r="G39" s="104"/>
      <c r="H39" s="104"/>
      <c r="I39" s="104"/>
      <c r="J39" s="105"/>
      <c r="K39" s="45"/>
    </row>
    <row r="40" spans="1:13" s="2" customFormat="1" ht="15.75" x14ac:dyDescent="0.25">
      <c r="A40" s="37">
        <v>3</v>
      </c>
      <c r="B40" s="103" t="s">
        <v>91</v>
      </c>
      <c r="C40" s="104"/>
      <c r="D40" s="104"/>
      <c r="E40" s="104"/>
      <c r="F40" s="104"/>
      <c r="G40" s="104"/>
      <c r="H40" s="104"/>
      <c r="I40" s="104"/>
      <c r="J40" s="105"/>
      <c r="K40" s="45"/>
    </row>
    <row r="41" spans="1:13" s="2" customFormat="1" ht="15.75" x14ac:dyDescent="0.25">
      <c r="A41" s="47"/>
      <c r="B41" s="48"/>
      <c r="C41" s="48"/>
      <c r="D41" s="48"/>
      <c r="E41" s="48"/>
      <c r="F41" s="48"/>
      <c r="G41" s="48"/>
      <c r="H41" s="48"/>
      <c r="I41" s="48"/>
      <c r="J41" s="48"/>
      <c r="K41" s="45"/>
    </row>
    <row r="42" spans="1:13" s="2" customFormat="1" ht="15.75" x14ac:dyDescent="0.25">
      <c r="A42" s="12" t="s">
        <v>51</v>
      </c>
      <c r="K42" s="14" t="s">
        <v>35</v>
      </c>
    </row>
    <row r="43" spans="1:13" s="2" customFormat="1" ht="15.75" x14ac:dyDescent="0.25">
      <c r="A43" s="32" t="s">
        <v>15</v>
      </c>
      <c r="B43" s="100" t="s">
        <v>37</v>
      </c>
      <c r="C43" s="101"/>
      <c r="D43" s="101"/>
      <c r="E43" s="102"/>
      <c r="F43" s="93" t="s">
        <v>17</v>
      </c>
      <c r="G43" s="94"/>
      <c r="H43" s="93" t="s">
        <v>16</v>
      </c>
      <c r="I43" s="94"/>
      <c r="J43" s="106" t="s">
        <v>6</v>
      </c>
      <c r="K43" s="107"/>
    </row>
    <row r="44" spans="1:13" s="2" customFormat="1" x14ac:dyDescent="0.25">
      <c r="A44" s="46">
        <v>1</v>
      </c>
      <c r="B44" s="91">
        <v>2</v>
      </c>
      <c r="C44" s="91"/>
      <c r="D44" s="91"/>
      <c r="E44" s="92"/>
      <c r="F44" s="95">
        <v>3</v>
      </c>
      <c r="G44" s="96"/>
      <c r="H44" s="95">
        <v>4</v>
      </c>
      <c r="I44" s="96"/>
      <c r="J44" s="95">
        <v>5</v>
      </c>
      <c r="K44" s="96"/>
    </row>
    <row r="45" spans="1:13" s="2" customFormat="1" ht="15.75" x14ac:dyDescent="0.25">
      <c r="A45" s="37">
        <v>1</v>
      </c>
      <c r="B45" s="120" t="s">
        <v>223</v>
      </c>
      <c r="C45" s="121"/>
      <c r="D45" s="121"/>
      <c r="E45" s="122"/>
      <c r="F45" s="88">
        <f>20634886-F46-222095-1652480+3500000+1500000-200526.38-193168-96300-3032140+7690569-163991-1809208-699106-99800</f>
        <v>24355374.23</v>
      </c>
      <c r="G45" s="89"/>
      <c r="H45" s="88">
        <f>198000+8545000-6620000</f>
        <v>2123000</v>
      </c>
      <c r="I45" s="89"/>
      <c r="J45" s="88">
        <f>F45+H45</f>
        <v>26478374.23</v>
      </c>
      <c r="K45" s="89"/>
    </row>
    <row r="46" spans="1:13" s="2" customFormat="1" ht="15.75" customHeight="1" x14ac:dyDescent="0.25">
      <c r="A46" s="37">
        <v>2</v>
      </c>
      <c r="B46" s="316" t="s">
        <v>91</v>
      </c>
      <c r="C46" s="316"/>
      <c r="D46" s="316"/>
      <c r="E46" s="317"/>
      <c r="F46" s="88">
        <f>801266.39</f>
        <v>801266.39</v>
      </c>
      <c r="G46" s="89"/>
      <c r="H46" s="172"/>
      <c r="I46" s="172"/>
      <c r="J46" s="88">
        <f t="shared" ref="J46:J47" si="0">F46+H46</f>
        <v>801266.39</v>
      </c>
      <c r="K46" s="89"/>
    </row>
    <row r="47" spans="1:13" s="2" customFormat="1" ht="15.75" customHeight="1" x14ac:dyDescent="0.25">
      <c r="A47" s="318" t="s">
        <v>6</v>
      </c>
      <c r="B47" s="319"/>
      <c r="C47" s="319"/>
      <c r="D47" s="319"/>
      <c r="E47" s="320"/>
      <c r="F47" s="126">
        <f>F45+F46</f>
        <v>25156640.620000001</v>
      </c>
      <c r="G47" s="127"/>
      <c r="H47" s="126">
        <f t="shared" ref="H47" si="1">H45</f>
        <v>2123000</v>
      </c>
      <c r="I47" s="127"/>
      <c r="J47" s="321">
        <f t="shared" si="0"/>
        <v>27279640.620000001</v>
      </c>
      <c r="K47" s="322"/>
    </row>
    <row r="48" spans="1:13" s="2" customFormat="1" ht="15.75" x14ac:dyDescent="0.25">
      <c r="A48" s="42"/>
      <c r="B48" s="132"/>
      <c r="C48" s="132"/>
      <c r="D48" s="128"/>
      <c r="E48" s="128"/>
      <c r="F48" s="128"/>
      <c r="G48" s="128"/>
      <c r="H48" s="128"/>
      <c r="I48" s="128"/>
      <c r="J48" s="128"/>
      <c r="K48" s="128"/>
    </row>
    <row r="49" spans="1:13" s="2" customFormat="1" ht="16.5" customHeight="1" x14ac:dyDescent="0.25">
      <c r="A49" s="12" t="s">
        <v>49</v>
      </c>
      <c r="K49" s="14" t="s">
        <v>35</v>
      </c>
    </row>
    <row r="50" spans="1:13" s="2" customFormat="1" ht="15.75" x14ac:dyDescent="0.25">
      <c r="A50" s="32" t="s">
        <v>15</v>
      </c>
      <c r="B50" s="100" t="s">
        <v>48</v>
      </c>
      <c r="C50" s="101"/>
      <c r="D50" s="101"/>
      <c r="E50" s="102"/>
      <c r="F50" s="93" t="s">
        <v>17</v>
      </c>
      <c r="G50" s="94"/>
      <c r="H50" s="93" t="s">
        <v>16</v>
      </c>
      <c r="I50" s="94"/>
      <c r="J50" s="106" t="s">
        <v>6</v>
      </c>
      <c r="K50" s="107"/>
    </row>
    <row r="51" spans="1:13" s="3" customFormat="1" ht="15.75" customHeight="1" x14ac:dyDescent="0.25">
      <c r="A51" s="46">
        <v>1</v>
      </c>
      <c r="B51" s="91">
        <v>2</v>
      </c>
      <c r="C51" s="91"/>
      <c r="D51" s="91"/>
      <c r="E51" s="92"/>
      <c r="F51" s="95">
        <v>3</v>
      </c>
      <c r="G51" s="96"/>
      <c r="H51" s="95">
        <v>4</v>
      </c>
      <c r="I51" s="96"/>
      <c r="J51" s="95">
        <v>5</v>
      </c>
      <c r="K51" s="96"/>
    </row>
    <row r="52" spans="1:13" s="2" customFormat="1" ht="32.25" customHeight="1" x14ac:dyDescent="0.25">
      <c r="A52" s="37">
        <v>1</v>
      </c>
      <c r="B52" s="238" t="s">
        <v>97</v>
      </c>
      <c r="C52" s="239"/>
      <c r="D52" s="239"/>
      <c r="E52" s="240"/>
      <c r="F52" s="88">
        <v>25955546.620000001</v>
      </c>
      <c r="G52" s="89"/>
      <c r="H52" s="88">
        <f>H45</f>
        <v>2123000</v>
      </c>
      <c r="I52" s="89"/>
      <c r="J52" s="88">
        <f>F52+H52</f>
        <v>28078546.620000001</v>
      </c>
      <c r="K52" s="89"/>
    </row>
    <row r="53" spans="1:13" s="2" customFormat="1" ht="15.75" hidden="1" customHeight="1" x14ac:dyDescent="0.25">
      <c r="A53" s="200"/>
      <c r="B53" s="225"/>
      <c r="C53" s="225"/>
      <c r="D53" s="226"/>
      <c r="E53" s="201"/>
      <c r="F53" s="168"/>
      <c r="G53" s="169"/>
      <c r="H53" s="199"/>
      <c r="I53" s="199"/>
      <c r="J53" s="199"/>
      <c r="K53" s="199"/>
    </row>
    <row r="54" spans="1:13" s="2" customFormat="1" ht="15.75" hidden="1" customHeight="1" x14ac:dyDescent="0.25">
      <c r="A54" s="200"/>
      <c r="B54" s="200"/>
      <c r="C54" s="200"/>
      <c r="D54" s="200"/>
      <c r="E54" s="201"/>
      <c r="F54" s="168"/>
      <c r="G54" s="169"/>
      <c r="H54" s="199"/>
      <c r="I54" s="199"/>
      <c r="J54" s="199"/>
      <c r="K54" s="199"/>
    </row>
    <row r="55" spans="1:13" s="2" customFormat="1" ht="15.75" hidden="1" customHeight="1" x14ac:dyDescent="0.25">
      <c r="A55" s="200"/>
      <c r="B55" s="200"/>
      <c r="C55" s="200"/>
      <c r="D55" s="200"/>
      <c r="E55" s="201"/>
      <c r="F55" s="168"/>
      <c r="G55" s="169"/>
      <c r="H55" s="199"/>
      <c r="I55" s="199"/>
      <c r="J55" s="199"/>
      <c r="K55" s="199"/>
    </row>
    <row r="56" spans="1:13" s="13" customFormat="1" ht="15.75" customHeight="1" x14ac:dyDescent="0.25">
      <c r="A56" s="129" t="s">
        <v>6</v>
      </c>
      <c r="B56" s="130"/>
      <c r="C56" s="130"/>
      <c r="D56" s="130"/>
      <c r="E56" s="131"/>
      <c r="F56" s="126">
        <f>F52</f>
        <v>25955546.620000001</v>
      </c>
      <c r="G56" s="127"/>
      <c r="H56" s="126">
        <f t="shared" ref="H56" si="2">H52</f>
        <v>2123000</v>
      </c>
      <c r="I56" s="127"/>
      <c r="J56" s="126">
        <f t="shared" ref="J56" si="3">J52</f>
        <v>28078546.620000001</v>
      </c>
      <c r="K56" s="127"/>
    </row>
    <row r="57" spans="1:13" s="17" customFormat="1" ht="15.75" x14ac:dyDescent="0.25">
      <c r="A57" s="20"/>
      <c r="B57" s="20"/>
      <c r="C57" s="20"/>
      <c r="D57" s="20"/>
      <c r="E57" s="20"/>
      <c r="F57" s="19"/>
      <c r="G57" s="19"/>
      <c r="H57" s="18"/>
      <c r="I57" s="18"/>
      <c r="J57" s="18"/>
      <c r="K57" s="18"/>
    </row>
    <row r="58" spans="1:13" s="2" customFormat="1" ht="15.75" customHeight="1" x14ac:dyDescent="0.25">
      <c r="A58" s="12" t="s">
        <v>50</v>
      </c>
    </row>
    <row r="59" spans="1:13" s="16" customFormat="1" ht="47.25" customHeight="1" x14ac:dyDescent="0.25">
      <c r="A59" s="36" t="s">
        <v>15</v>
      </c>
      <c r="B59" s="185" t="s">
        <v>38</v>
      </c>
      <c r="C59" s="186"/>
      <c r="D59" s="79" t="s">
        <v>14</v>
      </c>
      <c r="E59" s="177" t="s">
        <v>13</v>
      </c>
      <c r="F59" s="177"/>
      <c r="G59" s="177"/>
      <c r="H59" s="177" t="s">
        <v>17</v>
      </c>
      <c r="I59" s="177"/>
      <c r="J59" s="177" t="s">
        <v>16</v>
      </c>
      <c r="K59" s="177"/>
      <c r="L59" s="177" t="s">
        <v>6</v>
      </c>
      <c r="M59" s="177"/>
    </row>
    <row r="60" spans="1:13" s="3" customFormat="1" ht="15.75" customHeight="1" x14ac:dyDescent="0.25">
      <c r="A60" s="15">
        <v>1</v>
      </c>
      <c r="B60" s="173">
        <v>2</v>
      </c>
      <c r="C60" s="174"/>
      <c r="D60" s="53">
        <v>3</v>
      </c>
      <c r="E60" s="159">
        <v>4</v>
      </c>
      <c r="F60" s="159"/>
      <c r="G60" s="159"/>
      <c r="H60" s="159">
        <v>5</v>
      </c>
      <c r="I60" s="159"/>
      <c r="J60" s="159">
        <v>6</v>
      </c>
      <c r="K60" s="159"/>
      <c r="L60" s="159">
        <v>7</v>
      </c>
      <c r="M60" s="159"/>
    </row>
    <row r="61" spans="1:13" s="2" customFormat="1" ht="15.75" x14ac:dyDescent="0.25">
      <c r="A61" s="77">
        <v>1</v>
      </c>
      <c r="B61" s="175" t="s">
        <v>12</v>
      </c>
      <c r="C61" s="176"/>
      <c r="D61" s="78"/>
      <c r="E61" s="158"/>
      <c r="F61" s="158"/>
      <c r="G61" s="158"/>
      <c r="H61" s="158"/>
      <c r="I61" s="158"/>
      <c r="J61" s="158"/>
      <c r="K61" s="158"/>
      <c r="L61" s="158"/>
      <c r="M61" s="158"/>
    </row>
    <row r="62" spans="1:13" s="2" customFormat="1" ht="15.75" x14ac:dyDescent="0.25">
      <c r="A62" s="77"/>
      <c r="B62" s="148" t="s">
        <v>224</v>
      </c>
      <c r="C62" s="149"/>
      <c r="D62" s="83" t="s">
        <v>184</v>
      </c>
      <c r="E62" s="163" t="s">
        <v>225</v>
      </c>
      <c r="F62" s="163"/>
      <c r="G62" s="163"/>
      <c r="H62" s="147">
        <f>F47</f>
        <v>25156640.620000001</v>
      </c>
      <c r="I62" s="147"/>
      <c r="J62" s="140">
        <f>H47</f>
        <v>2123000</v>
      </c>
      <c r="K62" s="141"/>
      <c r="L62" s="136">
        <f>H62+J62</f>
        <v>27279640.620000001</v>
      </c>
      <c r="M62" s="136"/>
    </row>
    <row r="63" spans="1:13" s="2" customFormat="1" ht="15.75" customHeight="1" x14ac:dyDescent="0.25">
      <c r="A63" s="77">
        <v>2</v>
      </c>
      <c r="B63" s="175" t="s">
        <v>11</v>
      </c>
      <c r="C63" s="176"/>
      <c r="D63" s="83"/>
      <c r="E63" s="189"/>
      <c r="F63" s="189"/>
      <c r="G63" s="189"/>
      <c r="H63" s="147"/>
      <c r="I63" s="160"/>
      <c r="J63" s="170"/>
      <c r="K63" s="171"/>
      <c r="L63" s="136"/>
      <c r="M63" s="136"/>
    </row>
    <row r="64" spans="1:13" s="2" customFormat="1" ht="31.5" customHeight="1" x14ac:dyDescent="0.25">
      <c r="A64" s="77"/>
      <c r="B64" s="148" t="s">
        <v>226</v>
      </c>
      <c r="C64" s="149"/>
      <c r="D64" s="83" t="s">
        <v>118</v>
      </c>
      <c r="E64" s="157" t="s">
        <v>55</v>
      </c>
      <c r="F64" s="157"/>
      <c r="G64" s="157"/>
      <c r="H64" s="145">
        <v>13</v>
      </c>
      <c r="I64" s="145"/>
      <c r="J64" s="138"/>
      <c r="K64" s="139"/>
      <c r="L64" s="136">
        <f>H64+J64</f>
        <v>13</v>
      </c>
      <c r="M64" s="136"/>
    </row>
    <row r="65" spans="1:13" s="2" customFormat="1" ht="15.75" customHeight="1" x14ac:dyDescent="0.25">
      <c r="A65" s="77">
        <v>3</v>
      </c>
      <c r="B65" s="153" t="s">
        <v>10</v>
      </c>
      <c r="C65" s="154"/>
      <c r="D65" s="57"/>
      <c r="E65" s="157"/>
      <c r="F65" s="157"/>
      <c r="G65" s="157"/>
      <c r="H65" s="145"/>
      <c r="I65" s="145"/>
      <c r="J65" s="138"/>
      <c r="K65" s="139"/>
      <c r="L65" s="136"/>
      <c r="M65" s="136"/>
    </row>
    <row r="66" spans="1:13" s="2" customFormat="1" ht="31.5" customHeight="1" x14ac:dyDescent="0.25">
      <c r="A66" s="77"/>
      <c r="B66" s="148" t="s">
        <v>227</v>
      </c>
      <c r="C66" s="149"/>
      <c r="D66" s="57" t="s">
        <v>118</v>
      </c>
      <c r="E66" s="157" t="s">
        <v>228</v>
      </c>
      <c r="F66" s="157"/>
      <c r="G66" s="157"/>
      <c r="H66" s="323">
        <v>17</v>
      </c>
      <c r="I66" s="323"/>
      <c r="J66" s="140"/>
      <c r="K66" s="141"/>
      <c r="L66" s="136">
        <f t="shared" ref="L66:L68" si="4">H66+J66</f>
        <v>17</v>
      </c>
      <c r="M66" s="136"/>
    </row>
    <row r="67" spans="1:13" s="2" customFormat="1" ht="15.75" x14ac:dyDescent="0.25">
      <c r="A67" s="77">
        <v>4</v>
      </c>
      <c r="B67" s="153" t="s">
        <v>9</v>
      </c>
      <c r="C67" s="154"/>
      <c r="D67" s="57"/>
      <c r="E67" s="163"/>
      <c r="F67" s="163"/>
      <c r="G67" s="163"/>
      <c r="H67" s="145"/>
      <c r="I67" s="145"/>
      <c r="J67" s="161"/>
      <c r="K67" s="162"/>
      <c r="L67" s="136"/>
      <c r="M67" s="136"/>
    </row>
    <row r="68" spans="1:13" s="2" customFormat="1" ht="33.75" customHeight="1" x14ac:dyDescent="0.25">
      <c r="A68" s="77"/>
      <c r="B68" s="148" t="s">
        <v>229</v>
      </c>
      <c r="C68" s="149"/>
      <c r="D68" s="57" t="s">
        <v>8</v>
      </c>
      <c r="E68" s="163" t="s">
        <v>190</v>
      </c>
      <c r="F68" s="163"/>
      <c r="G68" s="163"/>
      <c r="H68" s="145">
        <v>100</v>
      </c>
      <c r="I68" s="145"/>
      <c r="J68" s="147"/>
      <c r="K68" s="147"/>
      <c r="L68" s="136">
        <f t="shared" si="4"/>
        <v>100</v>
      </c>
      <c r="M68" s="136"/>
    </row>
    <row r="69" spans="1:13" s="2" customFormat="1" ht="63" hidden="1" x14ac:dyDescent="0.25">
      <c r="A69" s="77"/>
      <c r="B69" s="82" t="s">
        <v>39</v>
      </c>
      <c r="C69" s="142" t="s">
        <v>8</v>
      </c>
      <c r="D69" s="143"/>
      <c r="E69" s="146" t="s">
        <v>7</v>
      </c>
      <c r="F69" s="146"/>
      <c r="G69" s="146"/>
      <c r="H69" s="144">
        <v>100</v>
      </c>
      <c r="I69" s="144"/>
      <c r="J69" s="144">
        <v>0</v>
      </c>
      <c r="K69" s="144"/>
      <c r="L69" s="136">
        <f>H69+J69</f>
        <v>100</v>
      </c>
      <c r="M69" s="136"/>
    </row>
    <row r="70" spans="1:13" s="2" customFormat="1" ht="29.25" customHeight="1" x14ac:dyDescent="0.25">
      <c r="A70" s="11"/>
    </row>
    <row r="71" spans="1:13" s="5" customFormat="1" ht="15.75" x14ac:dyDescent="0.25">
      <c r="A71" s="8" t="s">
        <v>95</v>
      </c>
      <c r="D71" s="6"/>
      <c r="G71" s="10"/>
      <c r="H71" s="10"/>
    </row>
    <row r="72" spans="1:13" s="5" customFormat="1" ht="15.75" customHeight="1" x14ac:dyDescent="0.25">
      <c r="A72" s="8" t="s">
        <v>96</v>
      </c>
      <c r="D72" s="6"/>
      <c r="F72" s="155"/>
      <c r="G72" s="155"/>
      <c r="I72" s="156" t="s">
        <v>98</v>
      </c>
      <c r="J72" s="156"/>
      <c r="K72" s="156"/>
    </row>
    <row r="73" spans="1:13" s="3" customFormat="1" ht="31.5" customHeight="1" x14ac:dyDescent="0.25">
      <c r="A73" s="9" t="s">
        <v>5</v>
      </c>
      <c r="D73" s="4"/>
      <c r="F73" s="118" t="s">
        <v>1</v>
      </c>
      <c r="G73" s="118"/>
      <c r="I73" s="110" t="s">
        <v>0</v>
      </c>
      <c r="J73" s="110"/>
      <c r="K73" s="110"/>
    </row>
    <row r="74" spans="1:13" s="5" customFormat="1" ht="15.75" customHeight="1" x14ac:dyDescent="0.25">
      <c r="A74" s="8" t="s">
        <v>4</v>
      </c>
      <c r="D74" s="7"/>
      <c r="G74" s="7"/>
      <c r="H74" s="7"/>
    </row>
    <row r="75" spans="1:13" s="5" customFormat="1" ht="26.25" customHeight="1" x14ac:dyDescent="0.25">
      <c r="A75" s="55" t="s">
        <v>54</v>
      </c>
      <c r="D75" s="7"/>
      <c r="G75" s="7"/>
      <c r="H75" s="7"/>
    </row>
    <row r="76" spans="1:13" s="5" customFormat="1" ht="15.75" x14ac:dyDescent="0.25">
      <c r="A76" s="8"/>
      <c r="D76" s="7"/>
      <c r="G76" s="7"/>
      <c r="H76" s="7"/>
    </row>
    <row r="77" spans="1:13" s="5" customFormat="1" ht="15.75" x14ac:dyDescent="0.25">
      <c r="A77" s="6" t="s">
        <v>3</v>
      </c>
      <c r="D77" s="6"/>
      <c r="F77" s="155"/>
      <c r="G77" s="155"/>
      <c r="I77" s="156" t="s">
        <v>2</v>
      </c>
      <c r="J77" s="156"/>
      <c r="K77" s="156"/>
    </row>
    <row r="78" spans="1:13" s="2" customFormat="1" ht="15" customHeight="1" x14ac:dyDescent="0.25">
      <c r="A78" s="4"/>
      <c r="D78" s="4"/>
      <c r="F78" s="118" t="s">
        <v>1</v>
      </c>
      <c r="G78" s="118"/>
      <c r="H78" s="3"/>
      <c r="I78" s="110" t="s">
        <v>0</v>
      </c>
      <c r="J78" s="110"/>
      <c r="K78" s="110"/>
    </row>
    <row r="80" spans="1:13" x14ac:dyDescent="0.25">
      <c r="B80" s="222"/>
    </row>
    <row r="81" spans="2:2" x14ac:dyDescent="0.25">
      <c r="B81" s="50" t="s">
        <v>52</v>
      </c>
    </row>
    <row r="82" spans="2:2" ht="15.75" x14ac:dyDescent="0.25">
      <c r="B82" s="49" t="s">
        <v>53</v>
      </c>
    </row>
  </sheetData>
  <mergeCells count="163">
    <mergeCell ref="F73:G73"/>
    <mergeCell ref="I73:K73"/>
    <mergeCell ref="F77:G77"/>
    <mergeCell ref="I77:K77"/>
    <mergeCell ref="F78:G78"/>
    <mergeCell ref="I78:K78"/>
    <mergeCell ref="C69:D69"/>
    <mergeCell ref="E69:G69"/>
    <mergeCell ref="H69:I69"/>
    <mergeCell ref="J69:K69"/>
    <mergeCell ref="L69:M69"/>
    <mergeCell ref="F72:G72"/>
    <mergeCell ref="I72:K72"/>
    <mergeCell ref="B67:C67"/>
    <mergeCell ref="E67:G67"/>
    <mergeCell ref="H67:I67"/>
    <mergeCell ref="J67:K67"/>
    <mergeCell ref="L67:M67"/>
    <mergeCell ref="B68:C68"/>
    <mergeCell ref="E68:G68"/>
    <mergeCell ref="H68:I68"/>
    <mergeCell ref="J68:K68"/>
    <mergeCell ref="L68:M68"/>
    <mergeCell ref="B65:C65"/>
    <mergeCell ref="E65:G65"/>
    <mergeCell ref="H65:I65"/>
    <mergeCell ref="J65:K65"/>
    <mergeCell ref="L65:M65"/>
    <mergeCell ref="B66:C66"/>
    <mergeCell ref="E66:G66"/>
    <mergeCell ref="H66:I66"/>
    <mergeCell ref="J66:K66"/>
    <mergeCell ref="L66:M66"/>
    <mergeCell ref="B63:C63"/>
    <mergeCell ref="E63:G63"/>
    <mergeCell ref="H63:I63"/>
    <mergeCell ref="J63:K63"/>
    <mergeCell ref="L63:M63"/>
    <mergeCell ref="B64:C64"/>
    <mergeCell ref="E64:G64"/>
    <mergeCell ref="H64:I64"/>
    <mergeCell ref="J64:K64"/>
    <mergeCell ref="L64:M64"/>
    <mergeCell ref="B61:C61"/>
    <mergeCell ref="E61:G61"/>
    <mergeCell ref="H61:I61"/>
    <mergeCell ref="J61:K61"/>
    <mergeCell ref="L61:M61"/>
    <mergeCell ref="B62:C62"/>
    <mergeCell ref="E62:G62"/>
    <mergeCell ref="H62:I62"/>
    <mergeCell ref="J62:K62"/>
    <mergeCell ref="L62:M62"/>
    <mergeCell ref="L59:M59"/>
    <mergeCell ref="B60:C60"/>
    <mergeCell ref="E60:G60"/>
    <mergeCell ref="H60:I60"/>
    <mergeCell ref="J60:K60"/>
    <mergeCell ref="L60:M60"/>
    <mergeCell ref="A56:E56"/>
    <mergeCell ref="F56:G56"/>
    <mergeCell ref="H56:I56"/>
    <mergeCell ref="J56:K56"/>
    <mergeCell ref="B59:C59"/>
    <mergeCell ref="E59:G59"/>
    <mergeCell ref="H59:I59"/>
    <mergeCell ref="J59:K59"/>
    <mergeCell ref="A54:D54"/>
    <mergeCell ref="F54:G54"/>
    <mergeCell ref="H54:I54"/>
    <mergeCell ref="J54:K54"/>
    <mergeCell ref="A55:D55"/>
    <mergeCell ref="F55:G55"/>
    <mergeCell ref="H55:I55"/>
    <mergeCell ref="J55:K55"/>
    <mergeCell ref="B52:E52"/>
    <mergeCell ref="F52:G52"/>
    <mergeCell ref="H52:I52"/>
    <mergeCell ref="J52:K52"/>
    <mergeCell ref="A53:D53"/>
    <mergeCell ref="F53:G53"/>
    <mergeCell ref="H53:I53"/>
    <mergeCell ref="J53:K53"/>
    <mergeCell ref="B50:E50"/>
    <mergeCell ref="F50:G50"/>
    <mergeCell ref="H50:I50"/>
    <mergeCell ref="J50:K50"/>
    <mergeCell ref="B51:E51"/>
    <mergeCell ref="F51:G51"/>
    <mergeCell ref="H51:I51"/>
    <mergeCell ref="J51:K51"/>
    <mergeCell ref="A47:E47"/>
    <mergeCell ref="F47:G47"/>
    <mergeCell ref="H47:I47"/>
    <mergeCell ref="J47:K47"/>
    <mergeCell ref="B48:C48"/>
    <mergeCell ref="D48:E48"/>
    <mergeCell ref="F48:G48"/>
    <mergeCell ref="H48:I48"/>
    <mergeCell ref="J48:K48"/>
    <mergeCell ref="B45:E45"/>
    <mergeCell ref="F45:G45"/>
    <mergeCell ref="H45:I45"/>
    <mergeCell ref="J45:K45"/>
    <mergeCell ref="B46:E46"/>
    <mergeCell ref="F46:G46"/>
    <mergeCell ref="H46:I46"/>
    <mergeCell ref="J46:K46"/>
    <mergeCell ref="B40:J40"/>
    <mergeCell ref="B43:E43"/>
    <mergeCell ref="F43:G43"/>
    <mergeCell ref="H43:I43"/>
    <mergeCell ref="J43:K43"/>
    <mergeCell ref="B44:E44"/>
    <mergeCell ref="F44:G44"/>
    <mergeCell ref="H44:I44"/>
    <mergeCell ref="J44:K44"/>
    <mergeCell ref="B30:J30"/>
    <mergeCell ref="B31:J31"/>
    <mergeCell ref="B32:J32"/>
    <mergeCell ref="B37:J37"/>
    <mergeCell ref="B38:J38"/>
    <mergeCell ref="B39:J39"/>
    <mergeCell ref="E23:F23"/>
    <mergeCell ref="K23:L23"/>
    <mergeCell ref="E24:F24"/>
    <mergeCell ref="E25:F25"/>
    <mergeCell ref="D27:M27"/>
    <mergeCell ref="D28:M28"/>
    <mergeCell ref="C21:D21"/>
    <mergeCell ref="E21:F21"/>
    <mergeCell ref="G21:L21"/>
    <mergeCell ref="R21:S21"/>
    <mergeCell ref="T21:U21"/>
    <mergeCell ref="V21:AA21"/>
    <mergeCell ref="C20:D20"/>
    <mergeCell ref="E20:F20"/>
    <mergeCell ref="G20:L20"/>
    <mergeCell ref="R20:S20"/>
    <mergeCell ref="T20:U20"/>
    <mergeCell ref="V20:AA20"/>
    <mergeCell ref="B18:F18"/>
    <mergeCell ref="G18:L18"/>
    <mergeCell ref="Q18:U18"/>
    <mergeCell ref="V18:AA18"/>
    <mergeCell ref="B19:F19"/>
    <mergeCell ref="G19:L19"/>
    <mergeCell ref="Q19:U19"/>
    <mergeCell ref="V19:AA19"/>
    <mergeCell ref="B16:F16"/>
    <mergeCell ref="G16:L16"/>
    <mergeCell ref="Q16:U16"/>
    <mergeCell ref="V16:AA16"/>
    <mergeCell ref="B17:F17"/>
    <mergeCell ref="G17:L17"/>
    <mergeCell ref="Q17:U17"/>
    <mergeCell ref="V17:AA17"/>
    <mergeCell ref="J8:K8"/>
    <mergeCell ref="J9:M9"/>
    <mergeCell ref="J10:M10"/>
    <mergeCell ref="A13:M13"/>
    <mergeCell ref="A14:M14"/>
    <mergeCell ref="A15:M15"/>
  </mergeCells>
  <printOptions horizontalCentered="1" verticalCentered="1"/>
  <pageMargins left="0" right="0" top="0" bottom="0" header="0" footer="0"/>
  <pageSetup paperSize="9" scale="73" fitToHeight="0" orientation="landscape" horizontalDpi="180" verticalDpi="180" r:id="rId1"/>
  <headerFooter alignWithMargins="0"/>
  <rowBreaks count="1" manualBreakCount="1">
    <brk id="47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0"/>
  <sheetViews>
    <sheetView view="pageBreakPreview" topLeftCell="B45" zoomScaleSheetLayoutView="100" workbookViewId="0">
      <selection activeCell="J11" sqref="J11"/>
    </sheetView>
  </sheetViews>
  <sheetFormatPr defaultRowHeight="15" x14ac:dyDescent="0.25"/>
  <cols>
    <col min="1" max="1" width="6.5703125" style="1" customWidth="1"/>
    <col min="2" max="2" width="34.42578125" customWidth="1"/>
    <col min="3" max="3" width="12.28515625" customWidth="1"/>
    <col min="4" max="4" width="12.85546875" customWidth="1"/>
    <col min="5" max="5" width="11" customWidth="1"/>
    <col min="6" max="6" width="12.140625" customWidth="1"/>
    <col min="7" max="7" width="11.140625" customWidth="1"/>
    <col min="8" max="8" width="12.5703125" customWidth="1"/>
    <col min="9" max="9" width="12.42578125" customWidth="1"/>
    <col min="10" max="10" width="12.85546875" customWidth="1"/>
    <col min="11" max="11" width="12.140625" customWidth="1"/>
    <col min="12" max="12" width="18.28515625" bestFit="1" customWidth="1"/>
    <col min="13" max="13" width="18.140625" customWidth="1"/>
    <col min="14" max="14" width="10" bestFit="1" customWidth="1"/>
  </cols>
  <sheetData>
    <row r="1" spans="1:28" x14ac:dyDescent="0.25">
      <c r="J1" s="62" t="s">
        <v>31</v>
      </c>
      <c r="K1" s="63"/>
      <c r="L1" s="63"/>
      <c r="M1" s="63"/>
    </row>
    <row r="2" spans="1:28" x14ac:dyDescent="0.25">
      <c r="J2" s="64" t="s">
        <v>32</v>
      </c>
      <c r="K2" s="63"/>
      <c r="L2" s="63"/>
      <c r="M2" s="63"/>
    </row>
    <row r="3" spans="1:28" x14ac:dyDescent="0.25">
      <c r="J3" s="64" t="s">
        <v>42</v>
      </c>
      <c r="K3" s="63"/>
      <c r="L3" s="63"/>
      <c r="M3" s="63"/>
    </row>
    <row r="4" spans="1:28" x14ac:dyDescent="0.25">
      <c r="J4" s="64" t="s">
        <v>33</v>
      </c>
      <c r="K4" s="63"/>
      <c r="L4" s="63"/>
      <c r="M4" s="63"/>
    </row>
    <row r="5" spans="1:28" x14ac:dyDescent="0.25">
      <c r="J5" s="64" t="s">
        <v>41</v>
      </c>
      <c r="K5" s="63"/>
      <c r="L5" s="63"/>
      <c r="M5" s="63"/>
    </row>
    <row r="6" spans="1:28" x14ac:dyDescent="0.25">
      <c r="J6" s="63"/>
      <c r="K6" s="63"/>
      <c r="L6" s="63"/>
      <c r="M6" s="30"/>
    </row>
    <row r="7" spans="1:28" s="2" customFormat="1" ht="15.75" x14ac:dyDescent="0.25">
      <c r="A7" s="4"/>
      <c r="J7" s="9" t="s">
        <v>31</v>
      </c>
      <c r="K7" s="65"/>
      <c r="L7" s="65"/>
      <c r="M7" s="65"/>
    </row>
    <row r="8" spans="1:28" s="2" customFormat="1" ht="15.75" x14ac:dyDescent="0.25">
      <c r="A8" s="4"/>
      <c r="J8" s="108" t="s">
        <v>30</v>
      </c>
      <c r="K8" s="108"/>
      <c r="L8" s="65"/>
      <c r="M8" s="25"/>
    </row>
    <row r="9" spans="1:28" s="2" customFormat="1" ht="18" customHeight="1" x14ac:dyDescent="0.25">
      <c r="A9" s="4"/>
      <c r="J9" s="109" t="s">
        <v>24</v>
      </c>
      <c r="K9" s="109"/>
      <c r="L9" s="109"/>
      <c r="M9" s="109"/>
    </row>
    <row r="10" spans="1:28" s="2" customFormat="1" ht="15" customHeight="1" x14ac:dyDescent="0.25">
      <c r="A10" s="4"/>
      <c r="J10" s="110" t="s">
        <v>80</v>
      </c>
      <c r="K10" s="110"/>
      <c r="L10" s="110"/>
      <c r="M10" s="110"/>
    </row>
    <row r="11" spans="1:28" s="2" customFormat="1" ht="18.75" customHeight="1" x14ac:dyDescent="0.25">
      <c r="A11" s="4"/>
      <c r="J11" s="67">
        <v>44174</v>
      </c>
      <c r="K11" s="68" t="s">
        <v>29</v>
      </c>
      <c r="L11" s="315" t="s">
        <v>101</v>
      </c>
      <c r="M11" s="65"/>
    </row>
    <row r="12" spans="1:28" s="2" customFormat="1" x14ac:dyDescent="0.25">
      <c r="A12" s="1"/>
      <c r="M12" s="29"/>
    </row>
    <row r="13" spans="1:28" s="2" customFormat="1" ht="18.75" x14ac:dyDescent="0.3">
      <c r="A13" s="111" t="s">
        <v>28</v>
      </c>
      <c r="B13" s="111"/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</row>
    <row r="14" spans="1:28" s="2" customFormat="1" ht="18.75" x14ac:dyDescent="0.3">
      <c r="A14" s="111" t="s">
        <v>90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</row>
    <row r="15" spans="1:28" s="2" customFormat="1" ht="19.5" x14ac:dyDescent="0.35">
      <c r="A15" s="112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1:28" s="28" customFormat="1" ht="19.5" x14ac:dyDescent="0.35">
      <c r="A16" s="8" t="s">
        <v>27</v>
      </c>
      <c r="B16" s="116" t="s">
        <v>43</v>
      </c>
      <c r="C16" s="116"/>
      <c r="D16" s="116"/>
      <c r="E16" s="116"/>
      <c r="F16" s="116"/>
      <c r="G16" s="117" t="s">
        <v>24</v>
      </c>
      <c r="H16" s="117"/>
      <c r="I16" s="117"/>
      <c r="J16" s="117"/>
      <c r="K16" s="117"/>
      <c r="L16" s="117"/>
      <c r="M16" s="86" t="s">
        <v>81</v>
      </c>
      <c r="P16" s="8"/>
      <c r="Q16" s="192"/>
      <c r="R16" s="192"/>
      <c r="S16" s="192"/>
      <c r="T16" s="192"/>
      <c r="U16" s="192"/>
      <c r="V16" s="117"/>
      <c r="W16" s="117"/>
      <c r="X16" s="117"/>
      <c r="Y16" s="117"/>
      <c r="Z16" s="117"/>
      <c r="AA16" s="117"/>
      <c r="AB16" s="86"/>
    </row>
    <row r="17" spans="1:28" s="26" customFormat="1" ht="11.25" x14ac:dyDescent="0.2">
      <c r="A17" s="70"/>
      <c r="B17" s="118" t="s">
        <v>82</v>
      </c>
      <c r="C17" s="118"/>
      <c r="D17" s="118"/>
      <c r="E17" s="118"/>
      <c r="F17" s="118"/>
      <c r="G17" s="118" t="s">
        <v>26</v>
      </c>
      <c r="H17" s="118"/>
      <c r="I17" s="118"/>
      <c r="J17" s="118"/>
      <c r="K17" s="118"/>
      <c r="L17" s="118"/>
      <c r="M17" s="81" t="s">
        <v>83</v>
      </c>
      <c r="P17" s="70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81"/>
    </row>
    <row r="18" spans="1:28" s="28" customFormat="1" ht="19.5" x14ac:dyDescent="0.35">
      <c r="A18" s="8" t="s">
        <v>25</v>
      </c>
      <c r="B18" s="119" t="s">
        <v>93</v>
      </c>
      <c r="C18" s="119"/>
      <c r="D18" s="119"/>
      <c r="E18" s="119"/>
      <c r="F18" s="119"/>
      <c r="G18" s="117" t="s">
        <v>24</v>
      </c>
      <c r="H18" s="117"/>
      <c r="I18" s="117"/>
      <c r="J18" s="117"/>
      <c r="K18" s="117"/>
      <c r="L18" s="117"/>
      <c r="M18" s="86" t="s">
        <v>81</v>
      </c>
      <c r="P18" s="8"/>
      <c r="Q18" s="193"/>
      <c r="R18" s="193"/>
      <c r="S18" s="193"/>
      <c r="T18" s="193"/>
      <c r="U18" s="193"/>
      <c r="V18" s="117"/>
      <c r="W18" s="117"/>
      <c r="X18" s="117"/>
      <c r="Y18" s="117"/>
      <c r="Z18" s="117"/>
      <c r="AA18" s="117"/>
      <c r="AB18" s="86"/>
    </row>
    <row r="19" spans="1:28" s="26" customFormat="1" ht="12" customHeight="1" x14ac:dyDescent="0.2">
      <c r="A19" s="70"/>
      <c r="B19" s="118" t="s">
        <v>82</v>
      </c>
      <c r="C19" s="118"/>
      <c r="D19" s="118"/>
      <c r="E19" s="118"/>
      <c r="F19" s="118"/>
      <c r="G19" s="118" t="s">
        <v>26</v>
      </c>
      <c r="H19" s="118"/>
      <c r="I19" s="118"/>
      <c r="J19" s="118"/>
      <c r="K19" s="118"/>
      <c r="L19" s="118"/>
      <c r="M19" s="81" t="s">
        <v>83</v>
      </c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81"/>
    </row>
    <row r="20" spans="1:28" s="27" customFormat="1" ht="19.5" customHeight="1" x14ac:dyDescent="0.25">
      <c r="A20" s="55" t="s">
        <v>23</v>
      </c>
      <c r="B20" s="86" t="s">
        <v>230</v>
      </c>
      <c r="C20" s="324" t="s">
        <v>231</v>
      </c>
      <c r="D20" s="324"/>
      <c r="E20" s="324" t="s">
        <v>232</v>
      </c>
      <c r="F20" s="324"/>
      <c r="G20" s="325" t="s">
        <v>233</v>
      </c>
      <c r="H20" s="325"/>
      <c r="I20" s="325"/>
      <c r="J20" s="325"/>
      <c r="K20" s="325"/>
      <c r="L20" s="325"/>
      <c r="M20" s="86" t="s">
        <v>94</v>
      </c>
      <c r="P20" s="223"/>
      <c r="Q20" s="86"/>
      <c r="R20" s="194"/>
      <c r="S20" s="194"/>
      <c r="T20" s="194"/>
      <c r="U20" s="194"/>
      <c r="V20" s="195"/>
      <c r="W20" s="195"/>
      <c r="X20" s="195"/>
      <c r="Y20" s="195"/>
      <c r="Z20" s="195"/>
      <c r="AA20" s="195"/>
      <c r="AB20" s="86"/>
    </row>
    <row r="21" spans="1:28" s="26" customFormat="1" ht="38.25" customHeight="1" x14ac:dyDescent="0.2">
      <c r="A21" s="70"/>
      <c r="B21" s="71" t="s">
        <v>84</v>
      </c>
      <c r="C21" s="113" t="s">
        <v>85</v>
      </c>
      <c r="D21" s="113"/>
      <c r="E21" s="124" t="s">
        <v>86</v>
      </c>
      <c r="F21" s="124"/>
      <c r="G21" s="124" t="s">
        <v>87</v>
      </c>
      <c r="H21" s="124"/>
      <c r="I21" s="124"/>
      <c r="J21" s="124"/>
      <c r="K21" s="124"/>
      <c r="L21" s="124"/>
      <c r="M21" s="80" t="s">
        <v>88</v>
      </c>
      <c r="Q21" s="71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80"/>
    </row>
    <row r="22" spans="1:28" s="2" customFormat="1" x14ac:dyDescent="0.25">
      <c r="A22" s="21"/>
    </row>
    <row r="23" spans="1:28" s="2" customFormat="1" ht="15.75" x14ac:dyDescent="0.25">
      <c r="A23" s="9" t="s">
        <v>22</v>
      </c>
      <c r="E23" s="114">
        <f>E24+E25</f>
        <v>250000</v>
      </c>
      <c r="F23" s="114"/>
      <c r="G23" s="9" t="s">
        <v>34</v>
      </c>
      <c r="K23" s="115"/>
      <c r="L23" s="115"/>
      <c r="M23" s="9"/>
    </row>
    <row r="24" spans="1:28" s="2" customFormat="1" ht="15.75" x14ac:dyDescent="0.25">
      <c r="A24" s="9"/>
      <c r="D24" s="25" t="s">
        <v>21</v>
      </c>
      <c r="E24" s="97">
        <f>F47</f>
        <v>0</v>
      </c>
      <c r="F24" s="97"/>
      <c r="G24" s="9" t="s">
        <v>35</v>
      </c>
      <c r="K24" s="85"/>
      <c r="L24" s="85"/>
      <c r="M24" s="9"/>
    </row>
    <row r="25" spans="1:28" s="2" customFormat="1" ht="15.75" x14ac:dyDescent="0.25">
      <c r="A25" s="9"/>
      <c r="D25" s="25" t="s">
        <v>20</v>
      </c>
      <c r="E25" s="97">
        <f>H47</f>
        <v>250000</v>
      </c>
      <c r="F25" s="97"/>
      <c r="G25" s="9" t="s">
        <v>36</v>
      </c>
      <c r="K25" s="85"/>
      <c r="L25" s="85"/>
      <c r="M25" s="9"/>
    </row>
    <row r="26" spans="1:28" s="2" customFormat="1" ht="10.5" customHeight="1" x14ac:dyDescent="0.25">
      <c r="A26" s="9"/>
    </row>
    <row r="27" spans="1:28" s="2" customFormat="1" ht="66.75" customHeight="1" x14ac:dyDescent="0.25">
      <c r="A27" s="9" t="s">
        <v>19</v>
      </c>
      <c r="D27" s="196" t="s">
        <v>195</v>
      </c>
      <c r="E27" s="196"/>
      <c r="F27" s="196"/>
      <c r="G27" s="196"/>
      <c r="H27" s="196"/>
      <c r="I27" s="196"/>
      <c r="J27" s="196"/>
      <c r="K27" s="196"/>
      <c r="L27" s="196"/>
      <c r="M27" s="196"/>
    </row>
    <row r="28" spans="1:28" s="2" customFormat="1" ht="15" customHeight="1" x14ac:dyDescent="0.25">
      <c r="A28" s="21"/>
      <c r="D28" s="99"/>
      <c r="E28" s="99"/>
      <c r="F28" s="99"/>
      <c r="G28" s="99"/>
      <c r="H28" s="99"/>
      <c r="I28" s="99"/>
      <c r="J28" s="99"/>
      <c r="K28" s="99"/>
      <c r="L28" s="99"/>
      <c r="M28" s="99"/>
    </row>
    <row r="29" spans="1:28" s="22" customFormat="1" ht="15.75" x14ac:dyDescent="0.25">
      <c r="A29" s="23" t="s">
        <v>44</v>
      </c>
      <c r="C29" s="40"/>
      <c r="D29" s="40"/>
      <c r="E29" s="40"/>
      <c r="F29" s="40"/>
      <c r="G29" s="40"/>
      <c r="H29" s="40"/>
      <c r="I29" s="40"/>
      <c r="J29" s="40"/>
      <c r="K29" s="41"/>
      <c r="L29" s="41"/>
      <c r="M29" s="41"/>
    </row>
    <row r="30" spans="1:28" s="22" customFormat="1" ht="15.75" x14ac:dyDescent="0.25">
      <c r="A30" s="32" t="s">
        <v>15</v>
      </c>
      <c r="B30" s="100" t="s">
        <v>45</v>
      </c>
      <c r="C30" s="101"/>
      <c r="D30" s="101"/>
      <c r="E30" s="101"/>
      <c r="F30" s="101"/>
      <c r="G30" s="101"/>
      <c r="H30" s="101"/>
      <c r="I30" s="101"/>
      <c r="J30" s="102"/>
      <c r="K30" s="54"/>
      <c r="L30" s="41"/>
      <c r="M30" s="41"/>
    </row>
    <row r="31" spans="1:28" s="22" customFormat="1" ht="15.75" x14ac:dyDescent="0.25">
      <c r="A31" s="37">
        <v>1</v>
      </c>
      <c r="B31" s="326" t="s">
        <v>56</v>
      </c>
      <c r="C31" s="327"/>
      <c r="D31" s="327"/>
      <c r="E31" s="327"/>
      <c r="F31" s="327"/>
      <c r="G31" s="327"/>
      <c r="H31" s="327"/>
      <c r="I31" s="327"/>
      <c r="J31" s="328"/>
      <c r="K31" s="41"/>
      <c r="L31" s="41"/>
      <c r="M31" s="41"/>
    </row>
    <row r="32" spans="1:28" s="22" customFormat="1" ht="15.75" hidden="1" x14ac:dyDescent="0.25">
      <c r="A32" s="37">
        <v>2</v>
      </c>
      <c r="B32" s="103" t="s">
        <v>40</v>
      </c>
      <c r="C32" s="104"/>
      <c r="D32" s="104"/>
      <c r="E32" s="104"/>
      <c r="F32" s="104"/>
      <c r="G32" s="104"/>
      <c r="H32" s="104"/>
      <c r="I32" s="104"/>
      <c r="J32" s="105"/>
      <c r="K32" s="41"/>
      <c r="L32" s="41"/>
      <c r="M32" s="41"/>
    </row>
    <row r="33" spans="1:13" s="22" customFormat="1" ht="15.75" x14ac:dyDescent="0.25">
      <c r="A33" s="23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1:13" s="2" customFormat="1" ht="15.75" x14ac:dyDescent="0.25">
      <c r="A34" s="9" t="s">
        <v>46</v>
      </c>
      <c r="C34" s="329" t="s">
        <v>234</v>
      </c>
      <c r="D34" s="330"/>
      <c r="E34" s="330"/>
      <c r="F34" s="330"/>
      <c r="G34" s="330"/>
      <c r="H34" s="52"/>
    </row>
    <row r="35" spans="1:13" s="2" customFormat="1" ht="15.75" x14ac:dyDescent="0.25">
      <c r="A35" s="33"/>
      <c r="B35" s="34"/>
      <c r="C35" s="34"/>
      <c r="D35" s="34"/>
      <c r="E35" s="34"/>
      <c r="F35" s="34"/>
      <c r="G35" s="34"/>
      <c r="H35" s="34"/>
      <c r="I35" s="34"/>
      <c r="J35" s="34"/>
    </row>
    <row r="36" spans="1:13" s="2" customFormat="1" ht="15.75" x14ac:dyDescent="0.25">
      <c r="A36" s="9" t="s">
        <v>47</v>
      </c>
      <c r="K36" s="14"/>
    </row>
    <row r="37" spans="1:13" s="16" customFormat="1" ht="15.75" x14ac:dyDescent="0.25">
      <c r="A37" s="32" t="s">
        <v>15</v>
      </c>
      <c r="B37" s="100" t="s">
        <v>18</v>
      </c>
      <c r="C37" s="101"/>
      <c r="D37" s="101"/>
      <c r="E37" s="101"/>
      <c r="F37" s="101"/>
      <c r="G37" s="101"/>
      <c r="H37" s="101"/>
      <c r="I37" s="101"/>
      <c r="J37" s="102"/>
      <c r="K37" s="43"/>
    </row>
    <row r="38" spans="1:13" s="3" customFormat="1" ht="15.75" x14ac:dyDescent="0.25">
      <c r="A38" s="37">
        <v>1</v>
      </c>
      <c r="B38" s="103" t="s">
        <v>235</v>
      </c>
      <c r="C38" s="104"/>
      <c r="D38" s="104"/>
      <c r="E38" s="104"/>
      <c r="F38" s="104"/>
      <c r="G38" s="104"/>
      <c r="H38" s="104"/>
      <c r="I38" s="104"/>
      <c r="J38" s="105"/>
      <c r="K38" s="44"/>
    </row>
    <row r="39" spans="1:13" s="2" customFormat="1" ht="15.75" x14ac:dyDescent="0.25">
      <c r="A39" s="37"/>
      <c r="B39" s="103"/>
      <c r="C39" s="104"/>
      <c r="D39" s="104"/>
      <c r="E39" s="104"/>
      <c r="F39" s="104"/>
      <c r="G39" s="104"/>
      <c r="H39" s="104"/>
      <c r="I39" s="104"/>
      <c r="J39" s="105"/>
      <c r="K39" s="45"/>
    </row>
    <row r="40" spans="1:13" s="2" customFormat="1" ht="15.75" x14ac:dyDescent="0.25">
      <c r="A40" s="37"/>
      <c r="B40" s="103"/>
      <c r="C40" s="104"/>
      <c r="D40" s="104"/>
      <c r="E40" s="104"/>
      <c r="F40" s="104"/>
      <c r="G40" s="104"/>
      <c r="H40" s="104"/>
      <c r="I40" s="104"/>
      <c r="J40" s="105"/>
      <c r="K40" s="45"/>
    </row>
    <row r="41" spans="1:13" s="2" customFormat="1" ht="15.75" x14ac:dyDescent="0.25">
      <c r="A41" s="47"/>
      <c r="B41" s="48"/>
      <c r="C41" s="48"/>
      <c r="D41" s="48"/>
      <c r="E41" s="48"/>
      <c r="F41" s="48"/>
      <c r="G41" s="48"/>
      <c r="H41" s="48"/>
      <c r="I41" s="48"/>
      <c r="J41" s="48"/>
      <c r="K41" s="45"/>
    </row>
    <row r="42" spans="1:13" s="2" customFormat="1" ht="15.75" x14ac:dyDescent="0.25">
      <c r="A42" s="12" t="s">
        <v>51</v>
      </c>
      <c r="K42" s="14" t="s">
        <v>35</v>
      </c>
    </row>
    <row r="43" spans="1:13" s="2" customFormat="1" ht="15.75" x14ac:dyDescent="0.25">
      <c r="A43" s="32" t="s">
        <v>15</v>
      </c>
      <c r="B43" s="100" t="s">
        <v>37</v>
      </c>
      <c r="C43" s="101"/>
      <c r="D43" s="101"/>
      <c r="E43" s="102"/>
      <c r="F43" s="93" t="s">
        <v>17</v>
      </c>
      <c r="G43" s="94"/>
      <c r="H43" s="93" t="s">
        <v>16</v>
      </c>
      <c r="I43" s="94"/>
      <c r="J43" s="106" t="s">
        <v>6</v>
      </c>
      <c r="K43" s="107"/>
    </row>
    <row r="44" spans="1:13" s="2" customFormat="1" x14ac:dyDescent="0.25">
      <c r="A44" s="46">
        <v>1</v>
      </c>
      <c r="B44" s="91">
        <v>2</v>
      </c>
      <c r="C44" s="91"/>
      <c r="D44" s="91"/>
      <c r="E44" s="92"/>
      <c r="F44" s="95">
        <v>3</v>
      </c>
      <c r="G44" s="96"/>
      <c r="H44" s="95">
        <v>4</v>
      </c>
      <c r="I44" s="96"/>
      <c r="J44" s="95">
        <v>5</v>
      </c>
      <c r="K44" s="96"/>
    </row>
    <row r="45" spans="1:13" s="338" customFormat="1" ht="15.75" x14ac:dyDescent="0.25">
      <c r="A45" s="331">
        <v>1</v>
      </c>
      <c r="B45" s="332" t="s">
        <v>223</v>
      </c>
      <c r="C45" s="333"/>
      <c r="D45" s="333"/>
      <c r="E45" s="334"/>
      <c r="F45" s="335"/>
      <c r="G45" s="336"/>
      <c r="H45" s="335">
        <v>250000</v>
      </c>
      <c r="I45" s="336"/>
      <c r="J45" s="335">
        <f>F45+H45</f>
        <v>250000</v>
      </c>
      <c r="K45" s="336"/>
      <c r="L45" s="337"/>
      <c r="M45" s="337"/>
    </row>
    <row r="46" spans="1:13" s="2" customFormat="1" ht="15.75" hidden="1" customHeight="1" x14ac:dyDescent="0.25">
      <c r="A46" s="37"/>
      <c r="B46" s="339"/>
      <c r="C46" s="316"/>
      <c r="D46" s="316"/>
      <c r="E46" s="317"/>
      <c r="F46" s="88"/>
      <c r="G46" s="89"/>
      <c r="H46" s="88"/>
      <c r="I46" s="89"/>
      <c r="J46" s="88">
        <f t="shared" ref="J46:J47" si="0">F46+H46</f>
        <v>0</v>
      </c>
      <c r="K46" s="89"/>
    </row>
    <row r="47" spans="1:13" s="2" customFormat="1" ht="15.75" customHeight="1" x14ac:dyDescent="0.25">
      <c r="A47" s="318" t="s">
        <v>6</v>
      </c>
      <c r="B47" s="319"/>
      <c r="C47" s="319"/>
      <c r="D47" s="319"/>
      <c r="E47" s="320"/>
      <c r="F47" s="126">
        <f>F45+F46</f>
        <v>0</v>
      </c>
      <c r="G47" s="127"/>
      <c r="H47" s="126">
        <f t="shared" ref="H47" si="1">H45</f>
        <v>250000</v>
      </c>
      <c r="I47" s="127"/>
      <c r="J47" s="321">
        <f t="shared" si="0"/>
        <v>250000</v>
      </c>
      <c r="K47" s="322"/>
    </row>
    <row r="48" spans="1:13" s="2" customFormat="1" ht="15.75" x14ac:dyDescent="0.25">
      <c r="A48" s="42"/>
      <c r="B48" s="132"/>
      <c r="C48" s="132"/>
      <c r="D48" s="128"/>
      <c r="E48" s="128"/>
      <c r="F48" s="128"/>
      <c r="G48" s="128"/>
      <c r="H48" s="128"/>
      <c r="I48" s="128"/>
      <c r="J48" s="128"/>
      <c r="K48" s="128"/>
    </row>
    <row r="49" spans="1:13" s="2" customFormat="1" ht="16.5" customHeight="1" x14ac:dyDescent="0.25">
      <c r="A49" s="12" t="s">
        <v>49</v>
      </c>
      <c r="K49" s="14" t="s">
        <v>35</v>
      </c>
    </row>
    <row r="50" spans="1:13" s="2" customFormat="1" ht="15.75" x14ac:dyDescent="0.25">
      <c r="A50" s="32" t="s">
        <v>15</v>
      </c>
      <c r="B50" s="100" t="s">
        <v>48</v>
      </c>
      <c r="C50" s="101"/>
      <c r="D50" s="101"/>
      <c r="E50" s="102"/>
      <c r="F50" s="93" t="s">
        <v>17</v>
      </c>
      <c r="G50" s="94"/>
      <c r="H50" s="93" t="s">
        <v>16</v>
      </c>
      <c r="I50" s="94"/>
      <c r="J50" s="106" t="s">
        <v>6</v>
      </c>
      <c r="K50" s="107"/>
    </row>
    <row r="51" spans="1:13" s="3" customFormat="1" ht="15.75" customHeight="1" x14ac:dyDescent="0.25">
      <c r="A51" s="46">
        <v>1</v>
      </c>
      <c r="B51" s="91">
        <v>2</v>
      </c>
      <c r="C51" s="91"/>
      <c r="D51" s="91"/>
      <c r="E51" s="92"/>
      <c r="F51" s="95">
        <v>3</v>
      </c>
      <c r="G51" s="96"/>
      <c r="H51" s="95">
        <v>4</v>
      </c>
      <c r="I51" s="96"/>
      <c r="J51" s="95">
        <v>5</v>
      </c>
      <c r="K51" s="96"/>
    </row>
    <row r="52" spans="1:13" s="2" customFormat="1" ht="32.25" customHeight="1" x14ac:dyDescent="0.25">
      <c r="A52" s="37">
        <v>1</v>
      </c>
      <c r="B52" s="238" t="s">
        <v>236</v>
      </c>
      <c r="C52" s="239"/>
      <c r="D52" s="239"/>
      <c r="E52" s="240"/>
      <c r="F52" s="88"/>
      <c r="G52" s="89"/>
      <c r="H52" s="88">
        <f>H45</f>
        <v>250000</v>
      </c>
      <c r="I52" s="89"/>
      <c r="J52" s="88">
        <f>F52+H52</f>
        <v>250000</v>
      </c>
      <c r="K52" s="89"/>
    </row>
    <row r="53" spans="1:13" s="2" customFormat="1" ht="15.75" hidden="1" customHeight="1" x14ac:dyDescent="0.25">
      <c r="A53" s="200"/>
      <c r="B53" s="225"/>
      <c r="C53" s="225"/>
      <c r="D53" s="226"/>
      <c r="E53" s="201"/>
      <c r="F53" s="168"/>
      <c r="G53" s="169"/>
      <c r="H53" s="199"/>
      <c r="I53" s="199"/>
      <c r="J53" s="199"/>
      <c r="K53" s="199"/>
    </row>
    <row r="54" spans="1:13" s="2" customFormat="1" ht="15.75" hidden="1" customHeight="1" x14ac:dyDescent="0.25">
      <c r="A54" s="200"/>
      <c r="B54" s="200"/>
      <c r="C54" s="200"/>
      <c r="D54" s="200"/>
      <c r="E54" s="201"/>
      <c r="F54" s="168"/>
      <c r="G54" s="169"/>
      <c r="H54" s="199"/>
      <c r="I54" s="199"/>
      <c r="J54" s="199"/>
      <c r="K54" s="199"/>
    </row>
    <row r="55" spans="1:13" s="2" customFormat="1" ht="15.75" hidden="1" customHeight="1" x14ac:dyDescent="0.25">
      <c r="A55" s="200"/>
      <c r="B55" s="200"/>
      <c r="C55" s="200"/>
      <c r="D55" s="200"/>
      <c r="E55" s="201"/>
      <c r="F55" s="168"/>
      <c r="G55" s="169"/>
      <c r="H55" s="199"/>
      <c r="I55" s="199"/>
      <c r="J55" s="199"/>
      <c r="K55" s="199"/>
    </row>
    <row r="56" spans="1:13" s="13" customFormat="1" ht="15.75" customHeight="1" x14ac:dyDescent="0.25">
      <c r="A56" s="129" t="s">
        <v>6</v>
      </c>
      <c r="B56" s="130"/>
      <c r="C56" s="130"/>
      <c r="D56" s="130"/>
      <c r="E56" s="131"/>
      <c r="F56" s="126">
        <f>F52</f>
        <v>0</v>
      </c>
      <c r="G56" s="127"/>
      <c r="H56" s="126">
        <f t="shared" ref="H56" si="2">H52</f>
        <v>250000</v>
      </c>
      <c r="I56" s="127"/>
      <c r="J56" s="126">
        <f t="shared" ref="J56" si="3">J52</f>
        <v>250000</v>
      </c>
      <c r="K56" s="127"/>
    </row>
    <row r="57" spans="1:13" s="17" customFormat="1" ht="15.75" x14ac:dyDescent="0.25">
      <c r="A57" s="20"/>
      <c r="B57" s="20"/>
      <c r="C57" s="20"/>
      <c r="D57" s="20"/>
      <c r="E57" s="20"/>
      <c r="F57" s="19"/>
      <c r="G57" s="19"/>
      <c r="H57" s="18"/>
      <c r="I57" s="18"/>
      <c r="J57" s="18"/>
      <c r="K57" s="18"/>
    </row>
    <row r="58" spans="1:13" s="2" customFormat="1" ht="15.75" customHeight="1" x14ac:dyDescent="0.25">
      <c r="A58" s="12" t="s">
        <v>50</v>
      </c>
    </row>
    <row r="59" spans="1:13" s="16" customFormat="1" ht="47.25" customHeight="1" x14ac:dyDescent="0.25">
      <c r="A59" s="36" t="s">
        <v>15</v>
      </c>
      <c r="B59" s="185" t="s">
        <v>38</v>
      </c>
      <c r="C59" s="186"/>
      <c r="D59" s="79" t="s">
        <v>14</v>
      </c>
      <c r="E59" s="177" t="s">
        <v>13</v>
      </c>
      <c r="F59" s="177"/>
      <c r="G59" s="177"/>
      <c r="H59" s="177" t="s">
        <v>17</v>
      </c>
      <c r="I59" s="177"/>
      <c r="J59" s="177" t="s">
        <v>16</v>
      </c>
      <c r="K59" s="177"/>
      <c r="L59" s="177" t="s">
        <v>6</v>
      </c>
      <c r="M59" s="177"/>
    </row>
    <row r="60" spans="1:13" s="3" customFormat="1" ht="15.75" customHeight="1" x14ac:dyDescent="0.25">
      <c r="A60" s="15">
        <v>1</v>
      </c>
      <c r="B60" s="173">
        <v>2</v>
      </c>
      <c r="C60" s="174"/>
      <c r="D60" s="53">
        <v>3</v>
      </c>
      <c r="E60" s="159">
        <v>4</v>
      </c>
      <c r="F60" s="159"/>
      <c r="G60" s="159"/>
      <c r="H60" s="159">
        <v>5</v>
      </c>
      <c r="I60" s="159"/>
      <c r="J60" s="159">
        <v>6</v>
      </c>
      <c r="K60" s="159"/>
      <c r="L60" s="159">
        <v>7</v>
      </c>
      <c r="M60" s="159"/>
    </row>
    <row r="61" spans="1:13" s="347" customFormat="1" ht="15.75" customHeight="1" x14ac:dyDescent="0.25">
      <c r="A61" s="340"/>
      <c r="B61" s="341" t="s">
        <v>237</v>
      </c>
      <c r="C61" s="342"/>
      <c r="D61" s="343"/>
      <c r="E61" s="344"/>
      <c r="F61" s="345"/>
      <c r="G61" s="346"/>
      <c r="H61" s="344"/>
      <c r="I61" s="346"/>
      <c r="J61" s="344"/>
      <c r="K61" s="346"/>
      <c r="L61" s="344"/>
      <c r="M61" s="346"/>
    </row>
    <row r="62" spans="1:13" s="2" customFormat="1" ht="15.75" x14ac:dyDescent="0.25">
      <c r="A62" s="77">
        <v>1</v>
      </c>
      <c r="B62" s="175" t="s">
        <v>12</v>
      </c>
      <c r="C62" s="176"/>
      <c r="D62" s="78"/>
      <c r="E62" s="158"/>
      <c r="F62" s="158"/>
      <c r="G62" s="158"/>
      <c r="H62" s="158"/>
      <c r="I62" s="158"/>
      <c r="J62" s="158"/>
      <c r="K62" s="158"/>
      <c r="L62" s="158"/>
      <c r="M62" s="158"/>
    </row>
    <row r="63" spans="1:13" s="2" customFormat="1" ht="41.25" customHeight="1" x14ac:dyDescent="0.25">
      <c r="A63" s="77"/>
      <c r="B63" s="148" t="s">
        <v>238</v>
      </c>
      <c r="C63" s="149"/>
      <c r="D63" s="83" t="s">
        <v>239</v>
      </c>
      <c r="E63" s="163" t="s">
        <v>240</v>
      </c>
      <c r="F63" s="163"/>
      <c r="G63" s="163"/>
      <c r="H63" s="147">
        <f>F47</f>
        <v>0</v>
      </c>
      <c r="I63" s="147"/>
      <c r="J63" s="140">
        <v>0</v>
      </c>
      <c r="K63" s="141"/>
      <c r="L63" s="136">
        <f>H63+J63</f>
        <v>0</v>
      </c>
      <c r="M63" s="136"/>
    </row>
    <row r="64" spans="1:13" s="2" customFormat="1" ht="15.75" customHeight="1" x14ac:dyDescent="0.25">
      <c r="A64" s="77">
        <v>2</v>
      </c>
      <c r="B64" s="175" t="s">
        <v>9</v>
      </c>
      <c r="C64" s="176"/>
      <c r="D64" s="83"/>
      <c r="E64" s="189"/>
      <c r="F64" s="189"/>
      <c r="G64" s="189"/>
      <c r="H64" s="147"/>
      <c r="I64" s="160"/>
      <c r="J64" s="170"/>
      <c r="K64" s="171"/>
      <c r="L64" s="136"/>
      <c r="M64" s="136"/>
    </row>
    <row r="65" spans="1:13" s="2" customFormat="1" ht="31.5" customHeight="1" x14ac:dyDescent="0.25">
      <c r="A65" s="77"/>
      <c r="B65" s="148" t="s">
        <v>241</v>
      </c>
      <c r="C65" s="149"/>
      <c r="D65" s="83" t="s">
        <v>206</v>
      </c>
      <c r="E65" s="157" t="s">
        <v>242</v>
      </c>
      <c r="F65" s="157"/>
      <c r="G65" s="157"/>
      <c r="H65" s="145"/>
      <c r="I65" s="145"/>
      <c r="J65" s="138">
        <v>250000</v>
      </c>
      <c r="K65" s="139"/>
      <c r="L65" s="136">
        <f>H65+J65</f>
        <v>250000</v>
      </c>
      <c r="M65" s="136"/>
    </row>
    <row r="66" spans="1:13" s="2" customFormat="1" ht="31.5" customHeight="1" x14ac:dyDescent="0.25">
      <c r="A66" s="77"/>
      <c r="B66" s="148" t="s">
        <v>243</v>
      </c>
      <c r="C66" s="149"/>
      <c r="D66" s="83" t="s">
        <v>239</v>
      </c>
      <c r="E66" s="150" t="s">
        <v>244</v>
      </c>
      <c r="F66" s="151"/>
      <c r="G66" s="152"/>
      <c r="H66" s="348"/>
      <c r="I66" s="349"/>
      <c r="J66" s="350"/>
      <c r="K66" s="351"/>
      <c r="L66" s="352"/>
      <c r="M66" s="353"/>
    </row>
    <row r="67" spans="1:13" s="2" customFormat="1" ht="63" hidden="1" x14ac:dyDescent="0.25">
      <c r="A67" s="77"/>
      <c r="B67" s="82" t="s">
        <v>39</v>
      </c>
      <c r="C67" s="142" t="s">
        <v>8</v>
      </c>
      <c r="D67" s="143"/>
      <c r="E67" s="146" t="s">
        <v>7</v>
      </c>
      <c r="F67" s="146"/>
      <c r="G67" s="146"/>
      <c r="H67" s="144">
        <v>100</v>
      </c>
      <c r="I67" s="144"/>
      <c r="J67" s="144">
        <v>0</v>
      </c>
      <c r="K67" s="144"/>
      <c r="L67" s="136">
        <f>H67+J67</f>
        <v>100</v>
      </c>
      <c r="M67" s="136"/>
    </row>
    <row r="68" spans="1:13" s="2" customFormat="1" ht="29.25" customHeight="1" x14ac:dyDescent="0.25">
      <c r="A68" s="11"/>
    </row>
    <row r="69" spans="1:13" s="5" customFormat="1" ht="15.75" x14ac:dyDescent="0.25">
      <c r="A69" s="8" t="s">
        <v>95</v>
      </c>
      <c r="D69" s="6"/>
      <c r="G69" s="10"/>
      <c r="H69" s="10"/>
    </row>
    <row r="70" spans="1:13" s="5" customFormat="1" ht="15.75" customHeight="1" x14ac:dyDescent="0.25">
      <c r="A70" s="8" t="s">
        <v>96</v>
      </c>
      <c r="D70" s="6"/>
      <c r="F70" s="155"/>
      <c r="G70" s="155"/>
      <c r="I70" s="156" t="s">
        <v>98</v>
      </c>
      <c r="J70" s="156"/>
      <c r="K70" s="156"/>
    </row>
    <row r="71" spans="1:13" s="3" customFormat="1" ht="31.5" customHeight="1" x14ac:dyDescent="0.25">
      <c r="A71" s="9" t="s">
        <v>5</v>
      </c>
      <c r="D71" s="4"/>
      <c r="F71" s="118" t="s">
        <v>1</v>
      </c>
      <c r="G71" s="118"/>
      <c r="I71" s="110" t="s">
        <v>0</v>
      </c>
      <c r="J71" s="110"/>
      <c r="K71" s="110"/>
    </row>
    <row r="72" spans="1:13" s="5" customFormat="1" ht="15.75" customHeight="1" x14ac:dyDescent="0.25">
      <c r="A72" s="8" t="s">
        <v>4</v>
      </c>
      <c r="D72" s="7"/>
      <c r="G72" s="7"/>
      <c r="H72" s="7"/>
    </row>
    <row r="73" spans="1:13" s="5" customFormat="1" ht="26.25" customHeight="1" x14ac:dyDescent="0.25">
      <c r="A73" s="55" t="s">
        <v>54</v>
      </c>
      <c r="D73" s="7"/>
      <c r="G73" s="7"/>
      <c r="H73" s="7"/>
    </row>
    <row r="74" spans="1:13" s="5" customFormat="1" ht="15.75" x14ac:dyDescent="0.25">
      <c r="A74" s="8"/>
      <c r="D74" s="7"/>
      <c r="G74" s="7"/>
      <c r="H74" s="7"/>
    </row>
    <row r="75" spans="1:13" s="5" customFormat="1" ht="15.75" x14ac:dyDescent="0.25">
      <c r="A75" s="6" t="s">
        <v>3</v>
      </c>
      <c r="D75" s="6"/>
      <c r="F75" s="155"/>
      <c r="G75" s="155"/>
      <c r="I75" s="156" t="s">
        <v>2</v>
      </c>
      <c r="J75" s="156"/>
      <c r="K75" s="156"/>
    </row>
    <row r="76" spans="1:13" s="2" customFormat="1" ht="15" customHeight="1" x14ac:dyDescent="0.25">
      <c r="A76" s="4"/>
      <c r="D76" s="4"/>
      <c r="F76" s="118" t="s">
        <v>1</v>
      </c>
      <c r="G76" s="118"/>
      <c r="H76" s="3"/>
      <c r="I76" s="110" t="s">
        <v>0</v>
      </c>
      <c r="J76" s="110"/>
      <c r="K76" s="110"/>
    </row>
    <row r="78" spans="1:13" x14ac:dyDescent="0.25">
      <c r="B78" s="222"/>
    </row>
    <row r="79" spans="1:13" x14ac:dyDescent="0.25">
      <c r="B79" s="50" t="s">
        <v>52</v>
      </c>
    </row>
    <row r="80" spans="1:13" ht="15.75" x14ac:dyDescent="0.25">
      <c r="B80" s="49" t="s">
        <v>53</v>
      </c>
    </row>
  </sheetData>
  <mergeCells count="152">
    <mergeCell ref="F71:G71"/>
    <mergeCell ref="I71:K71"/>
    <mergeCell ref="F75:G75"/>
    <mergeCell ref="I75:K75"/>
    <mergeCell ref="F76:G76"/>
    <mergeCell ref="I76:K76"/>
    <mergeCell ref="C67:D67"/>
    <mergeCell ref="E67:G67"/>
    <mergeCell ref="H67:I67"/>
    <mergeCell ref="J67:K67"/>
    <mergeCell ref="L67:M67"/>
    <mergeCell ref="F70:G70"/>
    <mergeCell ref="I70:K70"/>
    <mergeCell ref="B65:C65"/>
    <mergeCell ref="E65:G65"/>
    <mergeCell ref="H65:I65"/>
    <mergeCell ref="J65:K65"/>
    <mergeCell ref="L65:M65"/>
    <mergeCell ref="B66:C66"/>
    <mergeCell ref="E66:G66"/>
    <mergeCell ref="H66:I66"/>
    <mergeCell ref="J66:K66"/>
    <mergeCell ref="L66:M66"/>
    <mergeCell ref="B63:C63"/>
    <mergeCell ref="E63:G63"/>
    <mergeCell ref="H63:I63"/>
    <mergeCell ref="J63:K63"/>
    <mergeCell ref="L63:M63"/>
    <mergeCell ref="B64:C64"/>
    <mergeCell ref="E64:G64"/>
    <mergeCell ref="H64:I64"/>
    <mergeCell ref="J64:K64"/>
    <mergeCell ref="L64:M64"/>
    <mergeCell ref="E61:G61"/>
    <mergeCell ref="H61:I61"/>
    <mergeCell ref="J61:K61"/>
    <mergeCell ref="L61:M61"/>
    <mergeCell ref="B62:C62"/>
    <mergeCell ref="E62:G62"/>
    <mergeCell ref="H62:I62"/>
    <mergeCell ref="J62:K62"/>
    <mergeCell ref="L62:M62"/>
    <mergeCell ref="L59:M59"/>
    <mergeCell ref="B60:C60"/>
    <mergeCell ref="E60:G60"/>
    <mergeCell ref="H60:I60"/>
    <mergeCell ref="J60:K60"/>
    <mergeCell ref="L60:M60"/>
    <mergeCell ref="A56:E56"/>
    <mergeCell ref="F56:G56"/>
    <mergeCell ref="H56:I56"/>
    <mergeCell ref="J56:K56"/>
    <mergeCell ref="B59:C59"/>
    <mergeCell ref="E59:G59"/>
    <mergeCell ref="H59:I59"/>
    <mergeCell ref="J59:K59"/>
    <mergeCell ref="A54:D54"/>
    <mergeCell ref="F54:G54"/>
    <mergeCell ref="H54:I54"/>
    <mergeCell ref="J54:K54"/>
    <mergeCell ref="A55:D55"/>
    <mergeCell ref="F55:G55"/>
    <mergeCell ref="H55:I55"/>
    <mergeCell ref="J55:K55"/>
    <mergeCell ref="B52:E52"/>
    <mergeCell ref="F52:G52"/>
    <mergeCell ref="H52:I52"/>
    <mergeCell ref="J52:K52"/>
    <mergeCell ref="A53:D53"/>
    <mergeCell ref="F53:G53"/>
    <mergeCell ref="H53:I53"/>
    <mergeCell ref="J53:K53"/>
    <mergeCell ref="B50:E50"/>
    <mergeCell ref="F50:G50"/>
    <mergeCell ref="H50:I50"/>
    <mergeCell ref="J50:K50"/>
    <mergeCell ref="B51:E51"/>
    <mergeCell ref="F51:G51"/>
    <mergeCell ref="H51:I51"/>
    <mergeCell ref="J51:K51"/>
    <mergeCell ref="A47:E47"/>
    <mergeCell ref="F47:G47"/>
    <mergeCell ref="H47:I47"/>
    <mergeCell ref="J47:K47"/>
    <mergeCell ref="B48:C48"/>
    <mergeCell ref="D48:E48"/>
    <mergeCell ref="F48:G48"/>
    <mergeCell ref="H48:I48"/>
    <mergeCell ref="J48:K48"/>
    <mergeCell ref="B45:E45"/>
    <mergeCell ref="F45:G45"/>
    <mergeCell ref="H45:I45"/>
    <mergeCell ref="J45:K45"/>
    <mergeCell ref="B46:E46"/>
    <mergeCell ref="F46:G46"/>
    <mergeCell ref="H46:I46"/>
    <mergeCell ref="J46:K46"/>
    <mergeCell ref="B40:J40"/>
    <mergeCell ref="B43:E43"/>
    <mergeCell ref="F43:G43"/>
    <mergeCell ref="H43:I43"/>
    <mergeCell ref="J43:K43"/>
    <mergeCell ref="B44:E44"/>
    <mergeCell ref="F44:G44"/>
    <mergeCell ref="H44:I44"/>
    <mergeCell ref="J44:K44"/>
    <mergeCell ref="B30:J30"/>
    <mergeCell ref="B31:J31"/>
    <mergeCell ref="B32:J32"/>
    <mergeCell ref="B37:J37"/>
    <mergeCell ref="B38:J38"/>
    <mergeCell ref="B39:J39"/>
    <mergeCell ref="E23:F23"/>
    <mergeCell ref="K23:L23"/>
    <mergeCell ref="E24:F24"/>
    <mergeCell ref="E25:F25"/>
    <mergeCell ref="D27:M27"/>
    <mergeCell ref="D28:M28"/>
    <mergeCell ref="C21:D21"/>
    <mergeCell ref="E21:F21"/>
    <mergeCell ref="G21:L21"/>
    <mergeCell ref="R21:S21"/>
    <mergeCell ref="T21:U21"/>
    <mergeCell ref="V21:AA21"/>
    <mergeCell ref="C20:D20"/>
    <mergeCell ref="E20:F20"/>
    <mergeCell ref="G20:L20"/>
    <mergeCell ref="R20:S20"/>
    <mergeCell ref="T20:U20"/>
    <mergeCell ref="V20:AA20"/>
    <mergeCell ref="B18:F18"/>
    <mergeCell ref="G18:L18"/>
    <mergeCell ref="Q18:U18"/>
    <mergeCell ref="V18:AA18"/>
    <mergeCell ref="B19:F19"/>
    <mergeCell ref="G19:L19"/>
    <mergeCell ref="Q19:U19"/>
    <mergeCell ref="V19:AA19"/>
    <mergeCell ref="B16:F16"/>
    <mergeCell ref="G16:L16"/>
    <mergeCell ref="Q16:U16"/>
    <mergeCell ref="V16:AA16"/>
    <mergeCell ref="B17:F17"/>
    <mergeCell ref="G17:L17"/>
    <mergeCell ref="Q17:U17"/>
    <mergeCell ref="V17:AA17"/>
    <mergeCell ref="J8:K8"/>
    <mergeCell ref="J9:M9"/>
    <mergeCell ref="J10:M10"/>
    <mergeCell ref="A13:M13"/>
    <mergeCell ref="A14:M14"/>
    <mergeCell ref="A15:M15"/>
  </mergeCells>
  <printOptions horizontalCentered="1" verticalCentered="1"/>
  <pageMargins left="0" right="0" top="0" bottom="0" header="0" footer="0"/>
  <pageSetup paperSize="9" scale="73" fitToHeight="0" orientation="landscape" horizontalDpi="180" verticalDpi="180" r:id="rId1"/>
  <headerFooter alignWithMargins="0"/>
  <rowBreaks count="1" manualBreakCount="1">
    <brk id="47" max="12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0712010</vt:lpstr>
      <vt:lpstr>0712080</vt:lpstr>
      <vt:lpstr>0712100</vt:lpstr>
      <vt:lpstr>0712110</vt:lpstr>
      <vt:lpstr>0712144</vt:lpstr>
      <vt:lpstr>0712151</vt:lpstr>
      <vt:lpstr>0712152</vt:lpstr>
      <vt:lpstr>0712152 (2)</vt:lpstr>
      <vt:lpstr>Лист8</vt:lpstr>
      <vt:lpstr>'0712010'!Область_печати</vt:lpstr>
      <vt:lpstr>'0712080'!Область_печати</vt:lpstr>
      <vt:lpstr>'0712100'!Область_печати</vt:lpstr>
      <vt:lpstr>'0712110'!Область_печати</vt:lpstr>
      <vt:lpstr>'0712144'!Область_печати</vt:lpstr>
      <vt:lpstr>'0712151'!Область_печати</vt:lpstr>
      <vt:lpstr>'0712152'!Область_печати</vt:lpstr>
      <vt:lpstr>'0712152 (2)'!Область_печати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Пользователь Windows</cp:lastModifiedBy>
  <cp:lastPrinted>2020-12-08T13:20:59Z</cp:lastPrinted>
  <dcterms:created xsi:type="dcterms:W3CDTF">2018-01-31T11:58:52Z</dcterms:created>
  <dcterms:modified xsi:type="dcterms:W3CDTF">2021-07-21T14:34:47Z</dcterms:modified>
</cp:coreProperties>
</file>