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Y:\Для Олега\Data.gov\"/>
    </mc:Choice>
  </mc:AlternateContent>
  <xr:revisionPtr revIDLastSave="0" documentId="8_{288CA74D-A13B-4396-A7CC-447697A53209}" xr6:coauthVersionLast="46" xr6:coauthVersionMax="46" xr10:uidLastSave="{00000000-0000-0000-0000-000000000000}"/>
  <bookViews>
    <workbookView xWindow="28680" yWindow="-120" windowWidth="29040" windowHeight="15060" xr2:uid="{00000000-000D-0000-FFFF-FFFF00000000}"/>
  </bookViews>
  <sheets>
    <sheet name="Таблица1" sheetId="1" r:id="rId1"/>
  </sheets>
  <calcPr calcId="191029"/>
</workbook>
</file>

<file path=xl/calcChain.xml><?xml version="1.0" encoding="utf-8"?>
<calcChain xmlns="http://schemas.openxmlformats.org/spreadsheetml/2006/main">
  <c r="J80" i="1" l="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<sst xmlns="http://schemas.openxmlformats.org/spreadsheetml/2006/main" count="403" uniqueCount="133">
  <si>
    <t>№  з/п</t>
  </si>
  <si>
    <t>Скликання</t>
  </si>
  <si>
    <t>Чергова/ позачергова</t>
  </si>
  <si>
    <t>Номер сесії</t>
  </si>
  <si>
    <t>Номер пленарного засідання</t>
  </si>
  <si>
    <t>Дата пленарного засідання</t>
  </si>
  <si>
    <t>Посилання</t>
  </si>
  <si>
    <t>Назва рішення</t>
  </si>
  <si>
    <t>Номер рішення</t>
  </si>
  <si>
    <t>Дата оприлюднення рішення</t>
  </si>
  <si>
    <t>Розробник проєкту рішення</t>
  </si>
  <si>
    <t>Суб'єкт внесення проєкту рішення</t>
  </si>
  <si>
    <t>Восьме</t>
  </si>
  <si>
    <t>Позачергова</t>
  </si>
  <si>
    <t>Про депутатський запит депутата Полтавської обласної ради І. Сидоренка.</t>
  </si>
  <si>
    <t>Депутат обласної ради Сидоренко І.І.</t>
  </si>
  <si>
    <t>Про інформацію ПрАТ «Кременчукгаз» щодо економічного обґрунтування тарифу на транспортування газу та ціни на газ.</t>
  </si>
  <si>
    <t>Депутати обласної ради Біленький О.Ю., Бєлашов С.В., Діденко О.Г., Панкратьєв О.А., Процай І.А,, Сазонов О.Ю., Чепурко О.Г.</t>
  </si>
  <si>
    <t>Про інформацію АТ «Полтавагаз» щодо економічного обґрунтування тарифу на транспортування газу та ціни на газ.</t>
  </si>
  <si>
    <t>Про інформацію АТ «Лубнигаз» щодо економічного обґрунтування тарифу на транспортування газу та ціни на газ.</t>
  </si>
  <si>
    <t>Про інформацію ПрАТ «Гадячгаз» щодо економічного обґрунтування тарифу на транспортування газу та ціни на газ.</t>
  </si>
  <si>
    <t>Про інформацію АТ «Полтаваобленерго» щодо скасування пільгового тарифу на електроенергію для побутових споживачів.</t>
  </si>
  <si>
    <t>Про Звернення депутатів Полтавської обласної ради до Президента України, Прем’єр-міністра України, Кабінету Міністрів України, Національної комісії, що здійснює державне регулювання у сферах енергетики та комунальних послуг.</t>
  </si>
  <si>
    <t>Про проведення перевірок економічної обґрунтованості структури тарифів на послуги розподілу природного газу.</t>
  </si>
  <si>
    <t>Депутати обласної ради Бєлашов С.В., Чепурко О.Г.</t>
  </si>
  <si>
    <t>Про Звернення депутатів Полтавської обласної ради до Прем’єр-міністра України Д. Шмигаля, Голови Верховної Ради України Д. Разумкова щодо забезпечення виконання державних соціальних програм у 2021 році.</t>
  </si>
  <si>
    <t>Депутати обласної ради Корнієнко Л.В., Діденко О.Г., Смірнов О.М.</t>
  </si>
  <si>
    <t>Чергова</t>
  </si>
  <si>
    <t>Про депутатський запит депутата Полтавської обласної ради І. Москалика.</t>
  </si>
  <si>
    <t>Депутат обласної ради Москалик І.В,</t>
  </si>
  <si>
    <t>Про керівників суб’єктів господарювання спільної власності територіальних громад області.</t>
  </si>
  <si>
    <t>Управління майном обласної ради</t>
  </si>
  <si>
    <t>Голова обласної ради</t>
  </si>
  <si>
    <t>Про інформацію керівника Полтавської обласної прокуратури про результати діяльності органів Полтавської обласної прокуратури за 2020 рік.</t>
  </si>
  <si>
    <t>Виконавчий апарат обласної ради</t>
  </si>
  <si>
    <t>Про регіональну програму інформатизації «Цифрова Полтавщина» на 2021 ‒ 2023 роки.</t>
  </si>
  <si>
    <t>Управління інфраструктури та цифрової трансформації облдержадміністрації</t>
  </si>
  <si>
    <t>Голова облдержадміністрації</t>
  </si>
  <si>
    <t>Про виконання Програми розвитку та підтримки аграрного комплексу Полтавщини за пріоритетними напрямками на період до 2020 року.</t>
  </si>
  <si>
    <t>Департамент агропромислового розвитку облдержадміністрації</t>
  </si>
  <si>
    <t>Про Програму розвитку та підтримки аграрного комплексу Полтавщини за пріоритетними напрямками на період до 2027 року.</t>
  </si>
  <si>
    <t>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t>
  </si>
  <si>
    <t>Департамент будівництва, містобудування і аріхтектури та житлово-комунального господарства облдержадміністрації</t>
  </si>
  <si>
    <t>Про виконання Програми енергоефективності Полтавської області на 2018 ‒ 2020 роки.</t>
  </si>
  <si>
    <t>Про виконання регіональної цільової Програми створення та ведення містобудівного кадастру Полтавської області на 2019 ‒ 2020 роки.</t>
  </si>
  <si>
    <t>Про продовження дії Обласної програми «Питна вода Полтавщини» на 2011 – 2020 роки до 2021 року включно.</t>
  </si>
  <si>
    <t>Про виконання регіональної Програми захисту населення і територій від надзвичайних ситуацій та запобігання їх виникненню на 2017 – 2020 роки.</t>
  </si>
  <si>
    <t>Департамент з питань оборонної роботи, цивільного захисту та взаємодії з правоохоронними органами облдержадміністрації</t>
  </si>
  <si>
    <t>Постійна комісія з питань правоохоронної діяльності, боротьби з корупцією, забезпечення прав і потреб військових та учасників бойових дій</t>
  </si>
  <si>
    <t>Про регіональну Програму захисту населення і територій від надзвичайних ситуацій та запобігання їх виникненню на 2021 ‒ 2027 роки.</t>
  </si>
  <si>
    <t xml:space="preserve">Про виконання Комплексної програми щодо забезпечення законності, правопорядку, охорони прав, свобод і законних інтересів громадян та оборонної роботи на 2016 ‒ 2020 роки. </t>
  </si>
  <si>
    <t>Про виконання Програми правової освіти населення Полтавської області на 2016 ‒ 2020 роки.</t>
  </si>
  <si>
    <t>Регіональний центр з надання безоплатної вторинної правової допомоги у Полтавській області</t>
  </si>
  <si>
    <t>Про затвердження Програми правової освіти населення Полтавської області на 2021 ‒ 2025 роки.</t>
  </si>
  <si>
    <t>Юридичний департамент облдержадміністрації</t>
  </si>
  <si>
    <t>Про виконання обласної програми «Бюджет участі Полтавської області на 2017 ‒ 2020 роки».</t>
  </si>
  <si>
    <t>Про внесення змін до Порядку проведення виплати одноразової грошової допомоги медичним та іншим працівникам комунальних закладів охорони здоров’я, які захворіли на гостру респіраторну хворобу COVID-19, спричинену коронавірусом SARS-CoV-2.</t>
  </si>
  <si>
    <t>Департамент охорони здоров'я облдержадміністрації</t>
  </si>
  <si>
    <t xml:space="preserve">Про внесення змін до показників обласного бюджету на 2020 рік. </t>
  </si>
  <si>
    <t>Департамент фінансів облдержадміністрації</t>
  </si>
  <si>
    <t>Про створення Комунального закладу Полтавської обласної ради «Спортивний центр Полтавщини».</t>
  </si>
  <si>
    <t xml:space="preserve">Про Комплексну програму щодо забезпечення законності, правопорядку, охорони прав, свобод і законних інтересів громадян та оборонної роботи на 2021 ‒ 2027 роки. </t>
  </si>
  <si>
    <t>Про внесення змін до рішення пленарного засідання другої сесії Полтавської обласної ради восьмого скликання від 29.12.2020 № 78 «Про реорганізацію Комунального закладу «Центр соціально-психологічної реабілітації дітей» Полтавської обласної ради шляхом приєднання до Гадяцького дитячого будинку Полтавської обласної ради та перепрофілювання і зміну найменування Гадяцького дитячого будинку Полтавської обласної ради».</t>
  </si>
  <si>
    <t>Депутати обласної ради Бєлоножко О.В., Діденко О.Г., Матюшенко О.В., Усанова О.П., Чепурко О.Г.</t>
  </si>
  <si>
    <t>Про внесення змін, доповнень та викладення у новій редакції Регламенту Полтавської обласної ради восьмого скликання.</t>
  </si>
  <si>
    <t>Постійна комісія обласної ради з питань регламенту, депутатської діяільності, цифрового розвитку, інформаційної сфери, зв'язків з громадськістю та дотримання прав учасників АТО</t>
  </si>
  <si>
    <t>Про внесення змін до рішень обласної ради.</t>
  </si>
  <si>
    <t xml:space="preserve">Про Регіональну програму «Дітям Полтавщини ‒ якісне харчування» на 2021 ‒ 2024 роки.
</t>
  </si>
  <si>
    <t>Департамент освіти і науки облдержадміністрації</t>
  </si>
  <si>
    <t xml:space="preserve"> </t>
  </si>
  <si>
    <t>Про Обласну програму національно-патріотичного виховання дітей та молоді на 2021 ‒ 2025 роки.</t>
  </si>
  <si>
    <t>Про Регіональну Програму підтримки наукової та інноваційної діяльності у Полтавській області на 2021 – 2024 роки.</t>
  </si>
  <si>
    <t>Про внесення змін та доповнень до Комплексної програми соціального захисту населення Полтавської області на 2021 ‒ 2025 роки.</t>
  </si>
  <si>
    <t>Департамент соціального захисту населення облдержадміністрації</t>
  </si>
  <si>
    <t>Про затвердження Переліку природоохоронних заходів для фінансування з фонду охорони навколишнього природного середовища Полтавської області в 2021 році.</t>
  </si>
  <si>
    <t>Департамент екології та природних ресурсів облдержадміністрації</t>
  </si>
  <si>
    <t>Про внесення змін до Програми розвитку місцевого самоврядування у Полтавській області на 2021 ‒ 2023 роки.</t>
  </si>
  <si>
    <t>Про затвердження звіту про виконання обласного бюджету за 2020 рік.</t>
  </si>
  <si>
    <t xml:space="preserve">Про внесення змін до показників обласного бюджету Полтавської області на 2021 рік 16100000000 (код бюджету).
</t>
  </si>
  <si>
    <t>Про затвердження розпоряджень голови обласної ради.</t>
  </si>
  <si>
    <t>Про визначення ПОКП «Полтавафарм» таким, що надає соціально важливі послуги.</t>
  </si>
  <si>
    <t>Про внесення змін до рішення сесії обласної ради від 16 лютого 2018 року № 634 «Про надання згоди на безоплатну передачу цілісних майнових комплексів закладів професійної (професійно-технічної) освіти» (зі змінами).</t>
  </si>
  <si>
    <t>Про продовження договору оренди єдиного майнового комплексу «Видавництво "Кременчук"».</t>
  </si>
  <si>
    <t>Про приймання-передачу майна спільної власності територіальних громад сіл, селищ, міст Полтавської області.</t>
  </si>
  <si>
    <t>Про передачу майна ПОКП «Полтавафарм» в межах спільної власності територіальних громад сіл, селищ, міст Полтавської області.</t>
  </si>
  <si>
    <t>Постійна комісія обласної ради з питань бюджету та управління майном.</t>
  </si>
  <si>
    <t>Про надання згоди на прийняття цілісного майнового комплексу комунального закладу «Спортивний комплекс м. Гребінка» у спільну власність територіальних громад сіл, селищ, міст Полтавської області.</t>
  </si>
  <si>
    <t>Про передачу автомобілів у комунальну власність територіальних громад сіл, селищ, міст Полтавської області.</t>
  </si>
  <si>
    <t>Про приймання-передачу об’єкту «Центр надання послуг в м. Полтава» у спільну власність територіальних громад сіл, селищ, міст Полтавської області.</t>
  </si>
  <si>
    <t xml:space="preserve">Про надання згоди на прийняття будівлі за адресою: вул. Соборності,31 м. Полтава у спільну власність територіальних громад сіл, селищ, міст Полтавської області.
</t>
  </si>
  <si>
    <t xml:space="preserve">Про надання згоди на прийняття будівлі за адресою: вул. Соборності, 42  м. Полтава у спільну власність територіальних громад сіл, селищ, міст Полтавської області.
</t>
  </si>
  <si>
    <t>Про зміну типу та найменування комунального закладу «Шишацький обласний науковий ліцей-інтернат ІІ-ІІІ ступенів  Полтавської обласної ради».</t>
  </si>
  <si>
    <t>Про створення Комунального підприємства Полтавської обласної ради «Здорове харчування».</t>
  </si>
  <si>
    <t>Департамент економічного розвитку, торгівлі та залучення інвестицій облдержадміністрації</t>
  </si>
  <si>
    <t>Про створення комунального підприємства Полтавської обласної ради "Полтавафармація".</t>
  </si>
  <si>
    <t>Про повернення в управління обласної ради комунальних підприємств.</t>
  </si>
  <si>
    <t>Депутати обласноїради Босенко Л.В., Сазонов О.Ю., Чепурко О.Г., Процай І.А., Аранчій Я. С.</t>
  </si>
  <si>
    <t>Про реорганізацію Комунального автотранспортного підприємства Полтавської обласної ради.</t>
  </si>
  <si>
    <t>Виконуючий обов'язки голови, перший заступник голови обласної ради</t>
  </si>
  <si>
    <t>Про затвердження нової редакції Положення про обласний конкурс проєктів розвитку територіальних громад Полтавської області.</t>
  </si>
  <si>
    <t>Про Меморандум про міжрегіональну співпрацю між Полтавською обласною радою та Волинською обласною радою.</t>
  </si>
  <si>
    <t>Постійна комісія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t>
  </si>
  <si>
    <t>Про визначення уповноваженої особи для представлення інтересів Полтавської обласної ради в Асоціації «Полтавська обласна асоціація органів місцевого самоврядування».</t>
  </si>
  <si>
    <t>Про приєднання до Європейської Хартії рівності жінок і чоловіків у житті місцевих громад.</t>
  </si>
  <si>
    <t>Депутат обласної ради Юрченко Т.О.</t>
  </si>
  <si>
    <t>Про віднесення селища міського типу Котельва Полтавського району Полтавської області до категорії селища.</t>
  </si>
  <si>
    <t>Про погодження кандидатури М. Первака для нагородження Грамотою Верховної Ради України.</t>
  </si>
  <si>
    <t>Про порушення клопотання щодо присудження Премії Верховної Ради України Л. Січкар.</t>
  </si>
  <si>
    <t>Постійна комісія обласної ради з питань освіти, науки та культури</t>
  </si>
  <si>
    <t>Про Звернення депутатів Полтавської обласної ради до Президента України В. Зеленського та Прем’єр-міністра України Д. Шмигаля щодо ціни на природний газ та передачі газорозподільних мереж у комунальну власність.</t>
  </si>
  <si>
    <t>Депутати обласної ради Богдан Р.Д., Босенко Л.В., Лемешко О.М., Процай І.А., Савченко С.П.</t>
  </si>
  <si>
    <t>Про здійснення заходів щодо ефективного управління газорозподільними мережами на території Полтавської області.</t>
  </si>
  <si>
    <t>Депутати обласної ради Біленький О.Ю., Бєлашов С.В., Діденко О.Г., Процай І.А., Сазонов О.Ю.,Чепурков О.Г.</t>
  </si>
  <si>
    <t>Про Звернення депутатів Полтавської обласної ради до АКЦІОНЕРНОГО ТОВАРИСТВА «ПОЛТАВАОБЛЕНЕРГО», Національної комісії, що здійснює державне регулювання у сфері енергетики та комунальних послуг, Антимонопольного комітету України щодо припинення тиску на територіальні громади Полтавської області в частині укладення договорів з доступу до інфраструктури об’єктів електроенергетики для розміщення електричних мереж та/або іншого інженерного обладнання до врегулювання зазначеного питання на законодавчому рівні.</t>
  </si>
  <si>
    <t xml:space="preserve">Постійна комісія обласної ради з питань бюджету
та управління майном.
</t>
  </si>
  <si>
    <t>Про Звернення депутатів Полтавської обласної ради до Верховної Ради України, Кабінету Міністрів України, Національної комісії, що здійснює державне регулювання у сферах енергетики та комунальних послуг щодо законодавчого врегулювання питання доступу до інфраструктури об’єктів електроенергетики для розміщення електричних мереж та/або іншого інженерного обладнання.</t>
  </si>
  <si>
    <t>Постійна комісія обласної ради з питань паливно-енергетичного комплексу та використання надр.</t>
  </si>
  <si>
    <t>Про Звернення депутатів Полтавської обласної ради до Верховної Ради України, Кабінету Міністрів України, народних депутатів України від Полтавщини щодо порушення конституційних прав органів місцевого самоврядування у сфері використання надр.</t>
  </si>
  <si>
    <t>Про Звернення депутатів Полтавської обласної ради до органів місцевого самоврядування територіальних громад Полтавської області щодо покращення екологічного стану та захисту навколишнього середовища Полтавської області.</t>
  </si>
  <si>
    <t>Депутат обласної ради Ярошенко В.М.</t>
  </si>
  <si>
    <t>Про Звернення депутатів Полтавської обласної ради до Кабінету Міністрів України та Міністерства захисту довкілля та природних ресурсів України щодо проєкту Державної стратегії управління лісами України до 2035 року.</t>
  </si>
  <si>
    <t>Постійна комісія обласної ради з питань аграрної політики та земельних відносин</t>
  </si>
  <si>
    <t>Про рекомендації сільським, селищним, міським радам Полтавської області щодо затвердження рекомендацій для обрахунку мінімальної суми річного доходу, отриманого від самостійного обробітку одного гектара земельної ділянки (паю) на території відповідної територіальної громади Полтавської області.</t>
  </si>
  <si>
    <t>Про Звернення депутатів Полтавської обласної ради до Полтавського міського голови щодо створення Полтавського денного центру соціально-психологічної допомоги особам, які постраждали від домашнього насильства та/або насильства за ознакою статі.</t>
  </si>
  <si>
    <t>Про Звернення депутатів Полтавської обласної ради до Прем’єр-міністра України Д. Шмигаля, Голови Верховної Ради України Д. Разумкова щодо забезпечення державних гарантій у сфері оздоровлення та відпочинку дітей.</t>
  </si>
  <si>
    <t>Депутат обласної ради Гранчак Н.С.</t>
  </si>
  <si>
    <t>Про Звернення депутатів Полтавської обласної ради до Полтавської обласної державної адміністрації, Департаменту освіти і науки Полтавської обласної державної адміністрації, Департаменту соціального захисту населення Полтавської обласної державної адміністрації, виконавчих органів сільських, селищних, міських рад Полтавської області, Головного управління Національної поліції України в Полтавській області та Відділу протидії кіберзлочинам в Полтавській області Департаменту кіберполіції Національної поліції України щодо зменшення рівня дитячої смертності внаслідок самогубств, вчинених під впливом шкідливого вмісту мережі Інтернет та проявів булінгу і сексуального насилля в кіберпросторі, а також підвищення рівня кібербезпеки дітей в мережі Інтернет.</t>
  </si>
  <si>
    <t>Про затвердження Порядку використання прапорів на території Полтавської області.</t>
  </si>
  <si>
    <t>Про Звернення депутатів Полтавської обласної ради до Президента України та Кабінету Міністрів України щодо забезпечення вакциною від коронавірусної хвороби COVID-19 населення Полтавської  області.</t>
  </si>
  <si>
    <t>Депутат обласної ради Процай І.А.</t>
  </si>
  <si>
    <t>Про Звернення депутатів Полтавської обласної ради до голови Полтавської обласної державної адміністрації  щодо готовності Полтавської  області до проведення  імунізації (вакцинації) населення проти COVID-19.</t>
  </si>
  <si>
    <t>Депутат обласної ради     Цибульська Ю.В.</t>
  </si>
  <si>
    <t>Депутат обласної ради      Цибульська Ю.В.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</si>
</sst>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8" x14ac:knownFonts="1">
    <font>
      <sz val="11"/>
      <color theme="1"/>
      <name val="Calibri"/>
      <family val="2"/>
      <scheme val="minor"/>
    </font>
    <font>
      <b/>
      <i/>
      <sz val="10"/>
      <name val="Calibri"/>
    </font>
    <font>
      <sz val="10"/>
      <name val="Calibri"/>
    </font>
    <font>
      <u/>
      <sz val="10"/>
      <color rgb="FF0000FF"/>
      <name val="Calibri"/>
    </font>
    <font>
      <sz val="10"/>
      <name val="Calibri"/>
    </font>
    <font>
      <sz val="14"/>
      <name val="Calibri"/>
    </font>
    <font>
      <u/>
      <sz val="10"/>
      <color rgb="FF0000FF"/>
      <name val="Calibri"/>
    </font>
    <font>
      <sz val="10"/>
      <name val="Calibri"/>
    </font>
  </fonts>
  <fills count="3">
    <fill>
      <patternFill patternType="none"/>
    </fill>
    <fill>
      <patternFill patternType="gray125"/>
    </fill>
    <fill>
      <patternFill patternType="none"/>
    </fill>
  </fills>
  <borders count="10">
    <border>
      <left/>
      <right/>
      <top/>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29">
    <xf numFmtId="0" fontId="0" fillId="0" borderId="0" xfId="0"/>
    <xf numFmtId="0" fontId="1"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2" xfId="0"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164" fontId="0" fillId="0" borderId="4" xfId="0" applyNumberForma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3"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xf numFmtId="0" fontId="5" fillId="0" borderId="2" xfId="0" applyFont="1" applyBorder="1"/>
    <xf numFmtId="0" fontId="4" fillId="2" borderId="7" xfId="0" applyFont="1" applyFill="1" applyBorder="1" applyAlignment="1">
      <alignment horizont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wrapText="1"/>
    </xf>
    <xf numFmtId="0" fontId="6" fillId="0" borderId="5" xfId="0" applyFont="1" applyBorder="1" applyAlignment="1">
      <alignment horizontal="center" vertical="center" wrapText="1"/>
    </xf>
    <xf numFmtId="0" fontId="0" fillId="0" borderId="9" xfId="0" applyBorder="1" applyAlignment="1">
      <alignment horizontal="left" vertical="center" wrapText="1"/>
    </xf>
    <xf numFmtId="0" fontId="7"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2"/>
  <sheetViews>
    <sheetView tabSelected="1" workbookViewId="0">
      <pane ySplit="1" topLeftCell="A2" activePane="bottomLeft" state="frozen"/>
      <selection pane="bottomLeft" sqref="A1:XFD1"/>
    </sheetView>
  </sheetViews>
  <sheetFormatPr defaultColWidth="14.5703125" defaultRowHeight="15" x14ac:dyDescent="0.25"/>
  <cols>
    <col min="1" max="1" width="6.140625" style="4" customWidth="1"/>
    <col min="2" max="5" width="14.5703125" style="4" customWidth="1"/>
    <col min="6" max="6" width="12.140625" style="4" customWidth="1"/>
    <col min="7" max="7" width="40.5703125" style="4" customWidth="1"/>
    <col min="8" max="8" width="12" style="4" customWidth="1"/>
    <col min="9" max="9" width="15.28515625" style="4" customWidth="1"/>
    <col min="10" max="10" width="15.5703125" style="4" customWidth="1"/>
    <col min="11" max="11" width="24.85546875" style="4" customWidth="1"/>
    <col min="12" max="12" width="25.42578125" style="4" customWidth="1"/>
    <col min="13" max="13" width="14.5703125" style="5" customWidth="1"/>
  </cols>
  <sheetData>
    <row r="1" spans="1:16" ht="90" customHeight="1" x14ac:dyDescent="0.25">
      <c r="A1" s="28" t="s">
        <v>0</v>
      </c>
      <c r="B1" s="28" t="s">
        <v>1</v>
      </c>
      <c r="C1" s="28" t="s">
        <v>2</v>
      </c>
      <c r="D1" s="28" t="s">
        <v>3</v>
      </c>
      <c r="E1" s="28" t="s">
        <v>4</v>
      </c>
      <c r="F1" s="28" t="s">
        <v>5</v>
      </c>
      <c r="G1" s="28" t="s">
        <v>7</v>
      </c>
      <c r="H1" s="28" t="s">
        <v>8</v>
      </c>
      <c r="I1" s="28" t="s">
        <v>9</v>
      </c>
      <c r="J1" s="28" t="s">
        <v>6</v>
      </c>
      <c r="K1" s="28" t="s">
        <v>10</v>
      </c>
      <c r="L1" s="28" t="s">
        <v>11</v>
      </c>
    </row>
    <row r="2" spans="1:16" x14ac:dyDescent="0.25">
      <c r="A2" s="1">
        <v>1</v>
      </c>
      <c r="B2" s="1">
        <v>2</v>
      </c>
      <c r="C2" s="1">
        <v>3</v>
      </c>
      <c r="D2" s="1">
        <v>4</v>
      </c>
      <c r="E2" s="1">
        <v>5</v>
      </c>
      <c r="F2" s="1">
        <v>6</v>
      </c>
      <c r="G2" s="1">
        <v>16</v>
      </c>
      <c r="H2" s="1">
        <v>18</v>
      </c>
      <c r="I2" s="1">
        <v>19</v>
      </c>
      <c r="J2" s="1">
        <v>17</v>
      </c>
      <c r="K2" s="1">
        <v>20</v>
      </c>
      <c r="L2" s="1">
        <v>21</v>
      </c>
    </row>
    <row r="3" spans="1:16" x14ac:dyDescent="0.25">
      <c r="A3" s="2">
        <v>1</v>
      </c>
      <c r="B3" s="2" t="s">
        <v>12</v>
      </c>
      <c r="C3" s="2" t="s">
        <v>13</v>
      </c>
      <c r="D3" s="2">
        <v>3</v>
      </c>
      <c r="E3" s="2">
        <v>1</v>
      </c>
      <c r="F3" s="3">
        <v>44210</v>
      </c>
      <c r="G3" s="7" t="s">
        <v>14</v>
      </c>
      <c r="H3" s="2">
        <v>102</v>
      </c>
      <c r="I3" s="3">
        <v>44215</v>
      </c>
      <c r="J3" s="13" t="str">
        <f>HYPERLINK("https://oblrada-pl.gov.ua/ses/8/3/102.pdf", "https://oblrada-pl.gov.ua/ses/8/3/102.pdf")</f>
        <v>https://oblrada-pl.gov.ua/ses/8/3/102.pdf</v>
      </c>
      <c r="K3" s="6" t="s">
        <v>15</v>
      </c>
      <c r="L3" s="6" t="s">
        <v>15</v>
      </c>
    </row>
    <row r="4" spans="1:16" ht="38.25" x14ac:dyDescent="0.25">
      <c r="A4" s="2">
        <v>2</v>
      </c>
      <c r="B4" s="2" t="s">
        <v>12</v>
      </c>
      <c r="C4" s="2" t="s">
        <v>13</v>
      </c>
      <c r="D4" s="2">
        <v>3</v>
      </c>
      <c r="E4" s="2">
        <v>1</v>
      </c>
      <c r="F4" s="3">
        <v>44210</v>
      </c>
      <c r="G4" s="7" t="s">
        <v>14</v>
      </c>
      <c r="H4" s="2">
        <v>103</v>
      </c>
      <c r="I4" s="3">
        <v>44215</v>
      </c>
      <c r="J4" s="13" t="str">
        <f>HYPERLINK("https://oblrada-pl.gov.ua/ses/8/3/103.pdf", "https://oblrada-pl.gov.ua/ses/8/3/103.pdf")</f>
        <v>https://oblrada-pl.gov.ua/ses/8/3/103.pdf</v>
      </c>
      <c r="K4" s="6" t="s">
        <v>15</v>
      </c>
      <c r="L4" s="6" t="s">
        <v>15</v>
      </c>
    </row>
    <row r="5" spans="1:16" ht="90" x14ac:dyDescent="0.25">
      <c r="A5" s="2">
        <v>3</v>
      </c>
      <c r="B5" s="2" t="s">
        <v>12</v>
      </c>
      <c r="C5" s="2" t="s">
        <v>13</v>
      </c>
      <c r="D5" s="2">
        <v>3</v>
      </c>
      <c r="E5" s="2">
        <v>1</v>
      </c>
      <c r="F5" s="3">
        <v>44210</v>
      </c>
      <c r="G5" s="7" t="s">
        <v>16</v>
      </c>
      <c r="H5" s="2">
        <v>104</v>
      </c>
      <c r="I5" s="3">
        <v>44215</v>
      </c>
      <c r="J5" s="13" t="str">
        <f>HYPERLINK("https://oblrada-pl.gov.ua/ses/8/3/104.pdf", "https://oblrada-pl.gov.ua/ses/8/3/104.pdf")</f>
        <v>https://oblrada-pl.gov.ua/ses/8/3/104.pdf</v>
      </c>
      <c r="K5" s="6" t="s">
        <v>17</v>
      </c>
      <c r="L5" s="6" t="s">
        <v>17</v>
      </c>
    </row>
    <row r="6" spans="1:16" ht="90" x14ac:dyDescent="0.25">
      <c r="A6" s="2">
        <v>4</v>
      </c>
      <c r="B6" s="2" t="s">
        <v>12</v>
      </c>
      <c r="C6" s="2" t="s">
        <v>13</v>
      </c>
      <c r="D6" s="2">
        <v>3</v>
      </c>
      <c r="E6" s="2">
        <v>1</v>
      </c>
      <c r="F6" s="3">
        <v>44210</v>
      </c>
      <c r="G6" s="7" t="s">
        <v>18</v>
      </c>
      <c r="H6" s="2">
        <v>105</v>
      </c>
      <c r="I6" s="3">
        <v>44215</v>
      </c>
      <c r="J6" s="13" t="str">
        <f>HYPERLINK("https://oblrada-pl.gov.ua/ses/8/3/105.pdf", "https://oblrada-pl.gov.ua/ses/8/3/105.pdf")</f>
        <v>https://oblrada-pl.gov.ua/ses/8/3/105.pdf</v>
      </c>
      <c r="K6" s="6" t="s">
        <v>17</v>
      </c>
      <c r="L6" s="6" t="s">
        <v>17</v>
      </c>
    </row>
    <row r="7" spans="1:16" ht="90" x14ac:dyDescent="0.25">
      <c r="A7" s="18">
        <v>5</v>
      </c>
      <c r="B7" s="2" t="s">
        <v>12</v>
      </c>
      <c r="C7" s="2" t="s">
        <v>13</v>
      </c>
      <c r="D7" s="2">
        <v>3</v>
      </c>
      <c r="E7" s="2">
        <v>1</v>
      </c>
      <c r="F7" s="3">
        <v>44210</v>
      </c>
      <c r="G7" s="7" t="s">
        <v>19</v>
      </c>
      <c r="H7" s="2">
        <v>106</v>
      </c>
      <c r="I7" s="3">
        <v>44215</v>
      </c>
      <c r="J7" s="13" t="str">
        <f>HYPERLINK("https://oblrada-pl.gov.ua/ses/8/3/106.pdf", "https://oblrada-pl.gov.ua/ses/8/3/106.pdf")</f>
        <v>https://oblrada-pl.gov.ua/ses/8/3/106.pdf</v>
      </c>
      <c r="K7" s="6" t="s">
        <v>17</v>
      </c>
      <c r="L7" s="6" t="s">
        <v>17</v>
      </c>
    </row>
    <row r="8" spans="1:16" ht="90" x14ac:dyDescent="0.25">
      <c r="A8" s="18">
        <v>6</v>
      </c>
      <c r="B8" s="2" t="s">
        <v>12</v>
      </c>
      <c r="C8" s="2" t="s">
        <v>13</v>
      </c>
      <c r="D8" s="2">
        <v>3</v>
      </c>
      <c r="E8" s="2">
        <v>1</v>
      </c>
      <c r="F8" s="3">
        <v>44210</v>
      </c>
      <c r="G8" s="7" t="s">
        <v>20</v>
      </c>
      <c r="H8" s="2">
        <v>107</v>
      </c>
      <c r="I8" s="3">
        <v>44215</v>
      </c>
      <c r="J8" s="14" t="str">
        <f>HYPERLINK("https://oblrada-pl.gov.ua/ses/8/3/107.pdf", "https://oblrada-pl.gov.ua/ses/8/3/107.pdf")</f>
        <v>https://oblrada-pl.gov.ua/ses/8/3/107.pdf</v>
      </c>
      <c r="K8" s="6" t="s">
        <v>17</v>
      </c>
      <c r="L8" s="6" t="s">
        <v>17</v>
      </c>
    </row>
    <row r="9" spans="1:16" ht="90" x14ac:dyDescent="0.25">
      <c r="A9" s="18">
        <v>7</v>
      </c>
      <c r="B9" s="2" t="s">
        <v>12</v>
      </c>
      <c r="C9" s="2" t="s">
        <v>13</v>
      </c>
      <c r="D9" s="2">
        <v>3</v>
      </c>
      <c r="E9" s="2">
        <v>1</v>
      </c>
      <c r="F9" s="3">
        <v>44210</v>
      </c>
      <c r="G9" s="7" t="s">
        <v>21</v>
      </c>
      <c r="H9" s="2">
        <v>108</v>
      </c>
      <c r="I9" s="3">
        <v>44215</v>
      </c>
      <c r="J9" s="14" t="str">
        <f>HYPERLINK("https://oblrada-pl.gov.ua/ses/8/3/108.pdf", "https://oblrada-pl.gov.ua/ses/8/3/108.pdf")</f>
        <v>https://oblrada-pl.gov.ua/ses/8/3/108.pdf</v>
      </c>
      <c r="K9" s="6" t="s">
        <v>17</v>
      </c>
      <c r="L9" s="6" t="s">
        <v>17</v>
      </c>
    </row>
    <row r="10" spans="1:16" ht="105" x14ac:dyDescent="0.25">
      <c r="A10" s="18">
        <v>8</v>
      </c>
      <c r="B10" s="2" t="s">
        <v>12</v>
      </c>
      <c r="C10" s="2" t="s">
        <v>13</v>
      </c>
      <c r="D10" s="2">
        <v>3</v>
      </c>
      <c r="E10" s="2">
        <v>1</v>
      </c>
      <c r="F10" s="3">
        <v>44210</v>
      </c>
      <c r="G10" s="7" t="s">
        <v>22</v>
      </c>
      <c r="H10" s="2">
        <v>109</v>
      </c>
      <c r="I10" s="3">
        <v>44215</v>
      </c>
      <c r="J10" s="14" t="str">
        <f>HYPERLINK("https://oblrada-pl.gov.ua/ses/8/3/109.pdf", "https://oblrada-pl.gov.ua/ses/8/3/109.pdf")</f>
        <v>https://oblrada-pl.gov.ua/ses/8/3/109.pdf</v>
      </c>
      <c r="K10" s="6" t="s">
        <v>17</v>
      </c>
      <c r="L10" s="6" t="s">
        <v>17</v>
      </c>
    </row>
    <row r="11" spans="1:16" ht="45" x14ac:dyDescent="0.25">
      <c r="A11" s="18">
        <v>9</v>
      </c>
      <c r="B11" s="2" t="s">
        <v>12</v>
      </c>
      <c r="C11" s="2" t="s">
        <v>13</v>
      </c>
      <c r="D11" s="2">
        <v>3</v>
      </c>
      <c r="E11" s="2">
        <v>1</v>
      </c>
      <c r="F11" s="3">
        <v>44210</v>
      </c>
      <c r="G11" s="7" t="s">
        <v>23</v>
      </c>
      <c r="H11" s="2">
        <v>110</v>
      </c>
      <c r="I11" s="3">
        <v>44215</v>
      </c>
      <c r="J11" s="14" t="str">
        <f>HYPERLINK("https://oblrada-pl.gov.ua/ses/8/3/110.pdf", "https://oblrada-pl.gov.ua/ses/8/3/110.pdf")</f>
        <v>https://oblrada-pl.gov.ua/ses/8/3/110.pdf</v>
      </c>
      <c r="K11" s="6" t="s">
        <v>24</v>
      </c>
      <c r="L11" s="6" t="s">
        <v>24</v>
      </c>
    </row>
    <row r="12" spans="1:16" ht="90" x14ac:dyDescent="0.25">
      <c r="A12" s="18">
        <v>10</v>
      </c>
      <c r="B12" s="2" t="s">
        <v>12</v>
      </c>
      <c r="C12" s="2" t="s">
        <v>13</v>
      </c>
      <c r="D12" s="2">
        <v>3</v>
      </c>
      <c r="E12" s="2">
        <v>1</v>
      </c>
      <c r="F12" s="3">
        <v>44210</v>
      </c>
      <c r="G12" s="7" t="s">
        <v>25</v>
      </c>
      <c r="H12" s="2">
        <v>111</v>
      </c>
      <c r="I12" s="3">
        <v>44215</v>
      </c>
      <c r="J12" s="14" t="str">
        <f>HYPERLINK("https://oblrada-pl.gov.ua/ses/8/3/111.pdf", "https://oblrada-pl.gov.ua/ses/8/3/111.pdf")</f>
        <v>https://oblrada-pl.gov.ua/ses/8/3/111.pdf</v>
      </c>
      <c r="K12" s="6" t="s">
        <v>26</v>
      </c>
      <c r="L12" s="6" t="s">
        <v>26</v>
      </c>
    </row>
    <row r="13" spans="1:16" ht="38.25" x14ac:dyDescent="0.25">
      <c r="A13" s="18">
        <v>12</v>
      </c>
      <c r="B13" s="2" t="s">
        <v>12</v>
      </c>
      <c r="C13" s="2" t="s">
        <v>27</v>
      </c>
      <c r="D13" s="2">
        <v>4</v>
      </c>
      <c r="E13" s="2">
        <v>1</v>
      </c>
      <c r="F13" s="3">
        <v>44250</v>
      </c>
      <c r="G13" s="7" t="s">
        <v>28</v>
      </c>
      <c r="H13" s="2">
        <v>112</v>
      </c>
      <c r="I13" s="3">
        <v>44253</v>
      </c>
      <c r="J13" s="14" t="str">
        <f>HYPERLINK("https://oblrada-pl.gov.ua/ses/8/4/112.pdf", "https://oblrada-pl.gov.ua/ses/8/4/112.pdf")</f>
        <v>https://oblrada-pl.gov.ua/ses/8/4/112.pdf</v>
      </c>
      <c r="K13" s="6" t="s">
        <v>29</v>
      </c>
      <c r="L13" s="6" t="s">
        <v>29</v>
      </c>
    </row>
    <row r="14" spans="1:16" ht="45" x14ac:dyDescent="0.25">
      <c r="A14" s="18">
        <v>13</v>
      </c>
      <c r="B14" s="2" t="s">
        <v>12</v>
      </c>
      <c r="C14" s="2" t="s">
        <v>27</v>
      </c>
      <c r="D14" s="2">
        <v>4</v>
      </c>
      <c r="E14" s="2">
        <v>1</v>
      </c>
      <c r="F14" s="3">
        <v>44250</v>
      </c>
      <c r="G14" s="7" t="s">
        <v>30</v>
      </c>
      <c r="H14" s="2">
        <v>113</v>
      </c>
      <c r="I14" s="12">
        <v>44251</v>
      </c>
      <c r="J14" s="14" t="str">
        <f>HYPERLINK("https://oblrada-pl.gov.ua/ses/8/4/113.pdf", "https://oblrada-pl.gov.ua/ses/8/4/113.pdf")</f>
        <v>https://oblrada-pl.gov.ua/ses/8/4/113.pdf</v>
      </c>
      <c r="K14" s="6" t="s">
        <v>31</v>
      </c>
      <c r="L14" s="2" t="s">
        <v>32</v>
      </c>
    </row>
    <row r="15" spans="1:16" ht="60" x14ac:dyDescent="0.25">
      <c r="A15" s="18">
        <v>14</v>
      </c>
      <c r="B15" s="2" t="s">
        <v>12</v>
      </c>
      <c r="C15" s="2" t="s">
        <v>27</v>
      </c>
      <c r="D15" s="2">
        <v>4</v>
      </c>
      <c r="E15" s="2">
        <v>1</v>
      </c>
      <c r="F15" s="3">
        <v>44250</v>
      </c>
      <c r="G15" s="7" t="s">
        <v>33</v>
      </c>
      <c r="H15" s="2">
        <v>114</v>
      </c>
      <c r="I15" s="12">
        <v>44251</v>
      </c>
      <c r="J15" s="14" t="str">
        <f>HYPERLINK("https://oblrada-pl.gov.ua/ses/8/4/114.pdf", "https://oblrada-pl.gov.ua/ses/8/4/114.pdf")</f>
        <v>https://oblrada-pl.gov.ua/ses/8/4/114.pdf</v>
      </c>
      <c r="K15" s="6" t="s">
        <v>34</v>
      </c>
      <c r="L15" s="2" t="s">
        <v>32</v>
      </c>
    </row>
    <row r="16" spans="1:16" ht="60" x14ac:dyDescent="0.25">
      <c r="A16" s="18">
        <v>15</v>
      </c>
      <c r="B16" s="2" t="s">
        <v>12</v>
      </c>
      <c r="C16" s="2" t="s">
        <v>27</v>
      </c>
      <c r="D16" s="2">
        <v>4</v>
      </c>
      <c r="E16" s="2">
        <v>1</v>
      </c>
      <c r="F16" s="3">
        <v>44250</v>
      </c>
      <c r="G16" s="7" t="s">
        <v>35</v>
      </c>
      <c r="H16" s="2">
        <v>115</v>
      </c>
      <c r="I16" s="12">
        <v>44251</v>
      </c>
      <c r="J16" s="14" t="str">
        <f>HYPERLINK("https://oblrada-pl.gov.ua/ses/8/4/115.pdf", "https://oblrada-pl.gov.ua/ses/8/4/115.pdf")</f>
        <v>https://oblrada-pl.gov.ua/ses/8/4/115.pdf</v>
      </c>
      <c r="K16" s="6" t="s">
        <v>36</v>
      </c>
      <c r="L16" s="6" t="s">
        <v>37</v>
      </c>
      <c r="M16" s="20"/>
      <c r="N16" s="19"/>
      <c r="O16" s="20"/>
      <c r="P16" s="20"/>
    </row>
    <row r="17" spans="1:12" ht="60" x14ac:dyDescent="0.25">
      <c r="A17" s="18">
        <v>16</v>
      </c>
      <c r="B17" s="2" t="s">
        <v>12</v>
      </c>
      <c r="C17" s="2" t="s">
        <v>27</v>
      </c>
      <c r="D17" s="2">
        <v>4</v>
      </c>
      <c r="E17" s="2">
        <v>1</v>
      </c>
      <c r="F17" s="3">
        <v>44250</v>
      </c>
      <c r="G17" s="7" t="s">
        <v>38</v>
      </c>
      <c r="H17" s="2">
        <v>116</v>
      </c>
      <c r="I17" s="12">
        <v>44251</v>
      </c>
      <c r="J17" s="14" t="str">
        <f>HYPERLINK("https://oblrada-pl.gov.ua/ses/8/4/116.pdf", "https://oblrada-pl.gov.ua/ses/8/4/116.pdf")</f>
        <v>https://oblrada-pl.gov.ua/ses/8/4/116.pdf</v>
      </c>
      <c r="K17" s="6" t="s">
        <v>39</v>
      </c>
      <c r="L17" s="6" t="s">
        <v>37</v>
      </c>
    </row>
    <row r="18" spans="1:12" ht="60" x14ac:dyDescent="0.25">
      <c r="A18" s="18">
        <v>17</v>
      </c>
      <c r="B18" s="2" t="s">
        <v>12</v>
      </c>
      <c r="C18" s="2" t="s">
        <v>27</v>
      </c>
      <c r="D18" s="2">
        <v>4</v>
      </c>
      <c r="E18" s="2">
        <v>1</v>
      </c>
      <c r="F18" s="3">
        <v>44250</v>
      </c>
      <c r="G18" s="7" t="s">
        <v>40</v>
      </c>
      <c r="H18" s="2">
        <v>117</v>
      </c>
      <c r="I18" s="12">
        <v>44256</v>
      </c>
      <c r="J18" s="14" t="str">
        <f>HYPERLINK("https://oblrada-pl.gov.ua/ses/8/4/117.pdf", "https://oblrada-pl.gov.ua/ses/8/4/117.pdf")</f>
        <v>https://oblrada-pl.gov.ua/ses/8/4/117.pdf</v>
      </c>
      <c r="K18" s="6" t="s">
        <v>39</v>
      </c>
      <c r="L18" s="6" t="s">
        <v>37</v>
      </c>
    </row>
    <row r="19" spans="1:12" ht="105" x14ac:dyDescent="0.25">
      <c r="A19" s="18">
        <v>18</v>
      </c>
      <c r="B19" s="2" t="s">
        <v>12</v>
      </c>
      <c r="C19" s="2" t="s">
        <v>27</v>
      </c>
      <c r="D19" s="2">
        <v>4</v>
      </c>
      <c r="E19" s="2">
        <v>1</v>
      </c>
      <c r="F19" s="3">
        <v>44250</v>
      </c>
      <c r="G19" s="7" t="s">
        <v>41</v>
      </c>
      <c r="H19" s="2">
        <v>118</v>
      </c>
      <c r="I19" s="12">
        <v>44257</v>
      </c>
      <c r="J19" s="26" t="str">
        <f>HYPERLINK("https://oblrada-pl.gov.ua/ses/8/4/118.pdf", "https://oblrada-pl.gov.ua/ses/8/4/118.pdf")</f>
        <v>https://oblrada-pl.gov.ua/ses/8/4/118.pdf</v>
      </c>
      <c r="K19" s="6" t="s">
        <v>42</v>
      </c>
      <c r="L19" s="6" t="s">
        <v>37</v>
      </c>
    </row>
    <row r="20" spans="1:12" ht="105" x14ac:dyDescent="0.25">
      <c r="A20" s="18">
        <v>19</v>
      </c>
      <c r="B20" s="2" t="s">
        <v>12</v>
      </c>
      <c r="C20" s="2" t="s">
        <v>27</v>
      </c>
      <c r="D20" s="2">
        <v>4</v>
      </c>
      <c r="E20" s="2">
        <v>1</v>
      </c>
      <c r="F20" s="3">
        <v>44250</v>
      </c>
      <c r="G20" s="7" t="s">
        <v>43</v>
      </c>
      <c r="H20" s="2">
        <v>119</v>
      </c>
      <c r="I20" s="12">
        <v>44251</v>
      </c>
      <c r="J20" s="14" t="str">
        <f>HYPERLINK("https://oblrada-pl.gov.ua/ses/8/4/119.pdf", "https://oblrada-pl.gov.ua/ses/8/4/119.pdf")</f>
        <v>https://oblrada-pl.gov.ua/ses/8/4/119.pdf</v>
      </c>
      <c r="K20" s="6" t="s">
        <v>42</v>
      </c>
      <c r="L20" s="6" t="s">
        <v>37</v>
      </c>
    </row>
    <row r="21" spans="1:12" ht="105" x14ac:dyDescent="0.25">
      <c r="A21" s="18">
        <v>20</v>
      </c>
      <c r="B21" s="2" t="s">
        <v>12</v>
      </c>
      <c r="C21" s="2" t="s">
        <v>27</v>
      </c>
      <c r="D21" s="2">
        <v>4</v>
      </c>
      <c r="E21" s="2">
        <v>1</v>
      </c>
      <c r="F21" s="3">
        <v>44250</v>
      </c>
      <c r="G21" s="7" t="s">
        <v>44</v>
      </c>
      <c r="H21" s="2">
        <v>120</v>
      </c>
      <c r="I21" s="12">
        <v>44251</v>
      </c>
      <c r="J21" s="14" t="str">
        <f>HYPERLINK("https://oblrada-pl.gov.ua/ses/8/4/120.pdf", "https://oblrada-pl.gov.ua/ses/8/4/120.pdf")</f>
        <v>https://oblrada-pl.gov.ua/ses/8/4/120.pdf</v>
      </c>
      <c r="K21" s="6" t="s">
        <v>42</v>
      </c>
      <c r="L21" s="6" t="s">
        <v>37</v>
      </c>
    </row>
    <row r="22" spans="1:12" ht="105" x14ac:dyDescent="0.25">
      <c r="A22" s="18">
        <v>21</v>
      </c>
      <c r="B22" s="2" t="s">
        <v>12</v>
      </c>
      <c r="C22" s="2" t="s">
        <v>27</v>
      </c>
      <c r="D22" s="2">
        <v>4</v>
      </c>
      <c r="E22" s="2">
        <v>1</v>
      </c>
      <c r="F22" s="3">
        <v>44250</v>
      </c>
      <c r="G22" s="7" t="s">
        <v>45</v>
      </c>
      <c r="H22" s="2">
        <v>121</v>
      </c>
      <c r="I22" s="12">
        <v>44251</v>
      </c>
      <c r="J22" s="14" t="str">
        <f>HYPERLINK("https://oblrada-pl.gov.ua/ses/8/4/121.pdf", "https://oblrada-pl.gov.ua/ses/8/4/121.pdf")</f>
        <v>https://oblrada-pl.gov.ua/ses/8/4/121.pdf</v>
      </c>
      <c r="K22" s="6" t="s">
        <v>42</v>
      </c>
      <c r="L22" s="6" t="s">
        <v>37</v>
      </c>
    </row>
    <row r="23" spans="1:12" ht="105" x14ac:dyDescent="0.25">
      <c r="A23" s="18">
        <v>22</v>
      </c>
      <c r="B23" s="2" t="s">
        <v>12</v>
      </c>
      <c r="C23" s="2" t="s">
        <v>27</v>
      </c>
      <c r="D23" s="2">
        <v>4</v>
      </c>
      <c r="E23" s="2">
        <v>1</v>
      </c>
      <c r="F23" s="3">
        <v>44250</v>
      </c>
      <c r="G23" s="7" t="s">
        <v>46</v>
      </c>
      <c r="H23" s="2">
        <v>122</v>
      </c>
      <c r="I23" s="12">
        <v>44251</v>
      </c>
      <c r="J23" s="14" t="str">
        <f>HYPERLINK("https://oblrada-pl.gov.ua/ses/8/4/122.pdf", "https://oblrada-pl.gov.ua/ses/8/4/122.pdf")</f>
        <v>https://oblrada-pl.gov.ua/ses/8/4/122.pdf</v>
      </c>
      <c r="K23" s="6" t="s">
        <v>47</v>
      </c>
      <c r="L23" s="6" t="s">
        <v>37</v>
      </c>
    </row>
    <row r="24" spans="1:12" ht="105" x14ac:dyDescent="0.25">
      <c r="A24" s="18">
        <v>23</v>
      </c>
      <c r="B24" s="2" t="s">
        <v>12</v>
      </c>
      <c r="C24" s="2" t="s">
        <v>27</v>
      </c>
      <c r="D24" s="2">
        <v>4</v>
      </c>
      <c r="E24" s="2">
        <v>1</v>
      </c>
      <c r="F24" s="3">
        <v>44250</v>
      </c>
      <c r="G24" s="7" t="s">
        <v>49</v>
      </c>
      <c r="H24" s="2">
        <v>123</v>
      </c>
      <c r="I24" s="12">
        <v>44251</v>
      </c>
      <c r="J24" s="14" t="str">
        <f>HYPERLINK("https://oblrada-pl.gov.ua/ses/8/4/123.pdf", "https://oblrada-pl.gov.ua/ses/8/4/123.pdf")</f>
        <v>https://oblrada-pl.gov.ua/ses/8/4/123.pdf</v>
      </c>
      <c r="K24" s="6" t="s">
        <v>47</v>
      </c>
      <c r="L24" s="6" t="s">
        <v>37</v>
      </c>
    </row>
    <row r="25" spans="1:12" ht="105" x14ac:dyDescent="0.25">
      <c r="A25" s="18">
        <v>24</v>
      </c>
      <c r="B25" s="2" t="s">
        <v>12</v>
      </c>
      <c r="C25" s="2" t="s">
        <v>27</v>
      </c>
      <c r="D25" s="2">
        <v>4</v>
      </c>
      <c r="E25" s="2">
        <v>1</v>
      </c>
      <c r="F25" s="3">
        <v>44250</v>
      </c>
      <c r="G25" s="7" t="s">
        <v>50</v>
      </c>
      <c r="H25" s="2">
        <v>124</v>
      </c>
      <c r="I25" s="12">
        <v>44251</v>
      </c>
      <c r="J25" s="14" t="str">
        <f>HYPERLINK("https://oblrada-pl.gov.ua/ses/8/4/124.pdf", "https://oblrada-pl.gov.ua/ses/8/4/124.pdf")</f>
        <v>https://oblrada-pl.gov.ua/ses/8/4/124.pdf</v>
      </c>
      <c r="K25" s="6" t="s">
        <v>47</v>
      </c>
      <c r="L25" s="6" t="s">
        <v>37</v>
      </c>
    </row>
    <row r="26" spans="1:12" ht="75" x14ac:dyDescent="0.25">
      <c r="A26" s="18">
        <v>25</v>
      </c>
      <c r="B26" s="2" t="s">
        <v>12</v>
      </c>
      <c r="C26" s="2" t="s">
        <v>27</v>
      </c>
      <c r="D26" s="2">
        <v>4</v>
      </c>
      <c r="E26" s="2">
        <v>1</v>
      </c>
      <c r="F26" s="3">
        <v>44250</v>
      </c>
      <c r="G26" s="7" t="s">
        <v>51</v>
      </c>
      <c r="H26" s="2">
        <v>125</v>
      </c>
      <c r="I26" s="12">
        <v>44251</v>
      </c>
      <c r="J26" s="14" t="str">
        <f>HYPERLINK("https://oblrada-pl.gov.ua/ses/8/4/125.pdf", "https://oblrada-pl.gov.ua/ses/8/4/125.pdf")</f>
        <v>https://oblrada-pl.gov.ua/ses/8/4/125.pdf</v>
      </c>
      <c r="K26" s="6" t="s">
        <v>52</v>
      </c>
      <c r="L26" s="6" t="s">
        <v>37</v>
      </c>
    </row>
    <row r="27" spans="1:12" ht="45" x14ac:dyDescent="0.25">
      <c r="A27" s="18">
        <v>26</v>
      </c>
      <c r="B27" s="2" t="s">
        <v>12</v>
      </c>
      <c r="C27" s="2" t="s">
        <v>27</v>
      </c>
      <c r="D27" s="2">
        <v>4</v>
      </c>
      <c r="E27" s="2">
        <v>1</v>
      </c>
      <c r="F27" s="3">
        <v>44250</v>
      </c>
      <c r="G27" s="7" t="s">
        <v>53</v>
      </c>
      <c r="H27" s="2">
        <v>126</v>
      </c>
      <c r="I27" s="12">
        <v>44251</v>
      </c>
      <c r="J27" s="14" t="str">
        <f>HYPERLINK("https://oblrada-pl.gov.ua/ses/8/4/126.pdf", "https://oblrada-pl.gov.ua/ses/8/4/126.pdf")</f>
        <v>https://oblrada-pl.gov.ua/ses/8/4/126.pdf</v>
      </c>
      <c r="K27" s="11" t="s">
        <v>54</v>
      </c>
      <c r="L27" s="6" t="s">
        <v>37</v>
      </c>
    </row>
    <row r="28" spans="1:12" ht="45" x14ac:dyDescent="0.25">
      <c r="A28" s="18">
        <v>27</v>
      </c>
      <c r="B28" s="2" t="s">
        <v>12</v>
      </c>
      <c r="C28" s="2" t="s">
        <v>27</v>
      </c>
      <c r="D28" s="2">
        <v>4</v>
      </c>
      <c r="E28" s="2">
        <v>1</v>
      </c>
      <c r="F28" s="3">
        <v>44250</v>
      </c>
      <c r="G28" s="7" t="s">
        <v>55</v>
      </c>
      <c r="H28" s="2">
        <v>127</v>
      </c>
      <c r="I28" s="12">
        <v>44251</v>
      </c>
      <c r="J28" s="14" t="str">
        <f>HYPERLINK("https://oblrada-pl.gov.ua/ses/8/4/127.pdf", "https://oblrada-pl.gov.ua/ses/8/4/127.pdf")</f>
        <v>https://oblrada-pl.gov.ua/ses/8/4/127.pdf</v>
      </c>
      <c r="K28" s="11" t="s">
        <v>34</v>
      </c>
      <c r="L28" s="6" t="s">
        <v>32</v>
      </c>
    </row>
    <row r="29" spans="1:12" ht="105" x14ac:dyDescent="0.25">
      <c r="A29" s="18">
        <v>28</v>
      </c>
      <c r="B29" s="2" t="s">
        <v>12</v>
      </c>
      <c r="C29" s="2" t="s">
        <v>27</v>
      </c>
      <c r="D29" s="2">
        <v>4</v>
      </c>
      <c r="E29" s="2">
        <v>1</v>
      </c>
      <c r="F29" s="3">
        <v>44250</v>
      </c>
      <c r="G29" s="7" t="s">
        <v>56</v>
      </c>
      <c r="H29" s="2">
        <v>128</v>
      </c>
      <c r="I29" s="12">
        <v>44257</v>
      </c>
      <c r="J29" s="14" t="str">
        <f>HYPERLINK("https://oblrada-pl.gov.ua/ses/8/4/128.pdf", "https://oblrada-pl.gov.ua/ses/8/4/128.pdf")</f>
        <v>https://oblrada-pl.gov.ua/ses/8/4/128.pdf</v>
      </c>
      <c r="K29" s="11" t="s">
        <v>57</v>
      </c>
      <c r="L29" s="6" t="s">
        <v>37</v>
      </c>
    </row>
    <row r="30" spans="1:12" ht="38.25" x14ac:dyDescent="0.25">
      <c r="A30" s="18">
        <v>29</v>
      </c>
      <c r="B30" s="2" t="s">
        <v>12</v>
      </c>
      <c r="C30" s="2" t="s">
        <v>27</v>
      </c>
      <c r="D30" s="2">
        <v>4</v>
      </c>
      <c r="E30" s="2">
        <v>1</v>
      </c>
      <c r="F30" s="3">
        <v>44250</v>
      </c>
      <c r="G30" s="7" t="s">
        <v>58</v>
      </c>
      <c r="H30" s="2">
        <v>129</v>
      </c>
      <c r="I30" s="12">
        <v>44251</v>
      </c>
      <c r="J30" s="14" t="str">
        <f>HYPERLINK("https://oblrada-pl.gov.ua/ses/8/4/129.pdf", "https://oblrada-pl.gov.ua/ses/8/4/129.pdf")</f>
        <v>https://oblrada-pl.gov.ua/ses/8/4/129.pdf</v>
      </c>
      <c r="K30" s="11" t="s">
        <v>59</v>
      </c>
      <c r="L30" s="6" t="s">
        <v>37</v>
      </c>
    </row>
    <row r="31" spans="1:12" ht="45" x14ac:dyDescent="0.25">
      <c r="A31" s="18">
        <v>30</v>
      </c>
      <c r="B31" s="2" t="s">
        <v>12</v>
      </c>
      <c r="C31" s="2" t="s">
        <v>27</v>
      </c>
      <c r="D31" s="2">
        <v>4</v>
      </c>
      <c r="E31" s="2">
        <v>1</v>
      </c>
      <c r="F31" s="3">
        <v>44250</v>
      </c>
      <c r="G31" s="7" t="s">
        <v>60</v>
      </c>
      <c r="H31" s="2">
        <v>130</v>
      </c>
      <c r="I31" s="12">
        <v>44251</v>
      </c>
      <c r="J31" s="14" t="str">
        <f>HYPERLINK("https://oblrada-pl.gov.ua/ses/8/4/130.pdf", "https://oblrada-pl.gov.ua/ses/8/4/130.pdf")</f>
        <v>https://oblrada-pl.gov.ua/ses/8/4/130.pdf</v>
      </c>
      <c r="K31" s="11" t="s">
        <v>31</v>
      </c>
      <c r="L31" s="6" t="s">
        <v>32</v>
      </c>
    </row>
    <row r="32" spans="1:12" ht="105" x14ac:dyDescent="0.25">
      <c r="A32" s="18">
        <v>31</v>
      </c>
      <c r="B32" s="2" t="s">
        <v>12</v>
      </c>
      <c r="C32" s="2" t="s">
        <v>27</v>
      </c>
      <c r="D32" s="2">
        <v>4</v>
      </c>
      <c r="E32" s="2">
        <v>1</v>
      </c>
      <c r="F32" s="3">
        <v>44250</v>
      </c>
      <c r="G32" s="7" t="s">
        <v>61</v>
      </c>
      <c r="H32" s="2">
        <v>131</v>
      </c>
      <c r="I32" s="12">
        <v>44251</v>
      </c>
      <c r="J32" s="14" t="str">
        <f>HYPERLINK("https://oblrada-pl.gov.ua/ses/8/4/131.pdf", "https://oblrada-pl.gov.ua/ses/8/4/131.pdf")</f>
        <v>https://oblrada-pl.gov.ua/ses/8/4/131.pdf</v>
      </c>
      <c r="K32" s="6" t="s">
        <v>47</v>
      </c>
      <c r="L32" s="6" t="s">
        <v>37</v>
      </c>
    </row>
    <row r="33" spans="1:17" ht="180" x14ac:dyDescent="0.25">
      <c r="A33" s="18">
        <v>32</v>
      </c>
      <c r="B33" s="2" t="s">
        <v>12</v>
      </c>
      <c r="C33" s="2" t="s">
        <v>27</v>
      </c>
      <c r="D33" s="2">
        <v>4</v>
      </c>
      <c r="E33" s="2">
        <v>1</v>
      </c>
      <c r="F33" s="3">
        <v>44250</v>
      </c>
      <c r="G33" s="7" t="s">
        <v>62</v>
      </c>
      <c r="H33" s="2">
        <v>132</v>
      </c>
      <c r="I33" s="12">
        <v>44251</v>
      </c>
      <c r="J33" s="14" t="str">
        <f>HYPERLINK("https://oblrada-pl.gov.ua/ses/8/4/132.pdf", "https://oblrada-pl.gov.ua/ses/8/4/132.pdf")</f>
        <v>https://oblrada-pl.gov.ua/ses/8/4/132.pdf</v>
      </c>
      <c r="K33" s="11" t="s">
        <v>63</v>
      </c>
      <c r="L33" s="11" t="s">
        <v>63</v>
      </c>
    </row>
    <row r="34" spans="1:17" ht="104.25" customHeight="1" x14ac:dyDescent="0.25">
      <c r="A34" s="18">
        <v>33</v>
      </c>
      <c r="B34" s="2" t="s">
        <v>12</v>
      </c>
      <c r="C34" s="2" t="s">
        <v>27</v>
      </c>
      <c r="D34" s="2">
        <v>4</v>
      </c>
      <c r="E34" s="2">
        <v>2</v>
      </c>
      <c r="F34" s="3">
        <v>44295</v>
      </c>
      <c r="G34" s="7" t="s">
        <v>64</v>
      </c>
      <c r="H34" s="2">
        <v>133</v>
      </c>
      <c r="I34" s="12">
        <v>44300</v>
      </c>
      <c r="J34" s="26" t="str">
        <f>HYPERLINK("https://oblrada-pl.gov.ua/ses/8/4_2/133.pdf", "https://oblrada-pl.gov.ua/ses/8/4_2/133.pdf")</f>
        <v>https://oblrada-pl.gov.ua/ses/8/4_2/133.pdf</v>
      </c>
      <c r="K34" s="10" t="s">
        <v>65</v>
      </c>
      <c r="L34" s="6" t="s">
        <v>65</v>
      </c>
    </row>
    <row r="35" spans="1:17" ht="38.25" x14ac:dyDescent="0.25">
      <c r="A35" s="18">
        <v>34</v>
      </c>
      <c r="B35" s="2" t="s">
        <v>12</v>
      </c>
      <c r="C35" s="2" t="s">
        <v>27</v>
      </c>
      <c r="D35" s="2">
        <v>4</v>
      </c>
      <c r="E35" s="2">
        <v>2</v>
      </c>
      <c r="F35" s="3">
        <v>44295</v>
      </c>
      <c r="G35" s="7" t="s">
        <v>66</v>
      </c>
      <c r="H35" s="2">
        <v>134</v>
      </c>
      <c r="I35" s="12">
        <v>44300</v>
      </c>
      <c r="J35" s="14" t="str">
        <f>HYPERLINK("https://oblrada-pl.gov.ua/ses/8/4_2/134.pdf", "https://oblrada-pl.gov.ua/ses/8/4_2/134.pdf")</f>
        <v>https://oblrada-pl.gov.ua/ses/8/4_2/134.pdf</v>
      </c>
      <c r="K35" s="6" t="s">
        <v>34</v>
      </c>
      <c r="L35" s="6" t="s">
        <v>32</v>
      </c>
    </row>
    <row r="36" spans="1:17" ht="60" x14ac:dyDescent="0.25">
      <c r="A36" s="18">
        <v>35</v>
      </c>
      <c r="B36" s="2" t="s">
        <v>12</v>
      </c>
      <c r="C36" s="2" t="s">
        <v>27</v>
      </c>
      <c r="D36" s="2">
        <v>4</v>
      </c>
      <c r="E36" s="2">
        <v>2</v>
      </c>
      <c r="F36" s="3">
        <v>44295</v>
      </c>
      <c r="G36" s="7" t="s">
        <v>67</v>
      </c>
      <c r="H36" s="2">
        <v>135</v>
      </c>
      <c r="I36" s="12">
        <v>44300</v>
      </c>
      <c r="J36" s="14" t="str">
        <f>HYPERLINK("https://oblrada-pl.gov.ua/ses/8/4_2/135.pdf", "https://oblrada-pl.gov.ua/ses/8/4_2/135.pdf")</f>
        <v>https://oblrada-pl.gov.ua/ses/8/4_2/135.pdf</v>
      </c>
      <c r="K36" s="6" t="s">
        <v>68</v>
      </c>
      <c r="L36" s="6" t="s">
        <v>37</v>
      </c>
      <c r="M36" s="5" t="s">
        <v>69</v>
      </c>
    </row>
    <row r="37" spans="1:17" ht="66" customHeight="1" x14ac:dyDescent="0.3">
      <c r="A37" s="18">
        <v>36</v>
      </c>
      <c r="B37" s="2" t="s">
        <v>12</v>
      </c>
      <c r="C37" s="2" t="s">
        <v>27</v>
      </c>
      <c r="D37" s="2">
        <v>4</v>
      </c>
      <c r="E37" s="2">
        <v>2</v>
      </c>
      <c r="F37" s="3">
        <v>44295</v>
      </c>
      <c r="G37" s="7" t="s">
        <v>70</v>
      </c>
      <c r="H37" s="2">
        <v>136</v>
      </c>
      <c r="I37" s="12">
        <v>44300</v>
      </c>
      <c r="J37" s="14" t="str">
        <f>HYPERLINK("https://oblrada-pl.gov.ua/ses/8/4_2/136.pdf", "https://oblrada-pl.gov.ua/ses/8/4_2/136.pdf")</f>
        <v>https://oblrada-pl.gov.ua/ses/8/4_2/136.pdf</v>
      </c>
      <c r="K37" s="6" t="s">
        <v>68</v>
      </c>
      <c r="L37" s="6" t="s">
        <v>37</v>
      </c>
      <c r="M37" s="22"/>
      <c r="N37" s="21"/>
      <c r="O37" s="21"/>
      <c r="P37" s="21"/>
      <c r="Q37" s="21"/>
    </row>
    <row r="38" spans="1:17" ht="45" x14ac:dyDescent="0.25">
      <c r="A38" s="18">
        <v>37</v>
      </c>
      <c r="B38" s="2" t="s">
        <v>12</v>
      </c>
      <c r="C38" s="2" t="s">
        <v>27</v>
      </c>
      <c r="D38" s="2">
        <v>4</v>
      </c>
      <c r="E38" s="2">
        <v>2</v>
      </c>
      <c r="F38" s="3">
        <v>44295</v>
      </c>
      <c r="G38" s="7" t="s">
        <v>71</v>
      </c>
      <c r="H38" s="2">
        <v>137</v>
      </c>
      <c r="I38" s="12">
        <v>44300</v>
      </c>
      <c r="J38" s="26" t="str">
        <f>HYPERLINK("https://oblrada-pl.gov.ua/ses/8/4_2/137.pdf", "https://oblrada-pl.gov.ua/ses/8/4_2/137.pdf")</f>
        <v>https://oblrada-pl.gov.ua/ses/8/4_2/137.pdf</v>
      </c>
      <c r="K38" s="6" t="s">
        <v>68</v>
      </c>
      <c r="L38" s="6" t="s">
        <v>37</v>
      </c>
    </row>
    <row r="39" spans="1:17" ht="60" x14ac:dyDescent="0.25">
      <c r="A39" s="18">
        <v>38</v>
      </c>
      <c r="B39" s="2" t="s">
        <v>12</v>
      </c>
      <c r="C39" s="2" t="s">
        <v>27</v>
      </c>
      <c r="D39" s="2">
        <v>4</v>
      </c>
      <c r="E39" s="2">
        <v>2</v>
      </c>
      <c r="F39" s="3">
        <v>44295</v>
      </c>
      <c r="G39" s="7" t="s">
        <v>72</v>
      </c>
      <c r="H39" s="2">
        <v>138</v>
      </c>
      <c r="I39" s="12">
        <v>44300</v>
      </c>
      <c r="J39" s="26" t="str">
        <f>HYPERLINK("https://oblrada-pl.gov.ua/ses/8/4_2/138.pdf", "https://oblrada-pl.gov.ua/ses/8/4_2/138.pdf")</f>
        <v>https://oblrada-pl.gov.ua/ses/8/4_2/138.pdf</v>
      </c>
      <c r="K39" s="6" t="s">
        <v>73</v>
      </c>
      <c r="L39" s="6" t="s">
        <v>37</v>
      </c>
    </row>
    <row r="40" spans="1:17" ht="75" x14ac:dyDescent="0.25">
      <c r="A40" s="18">
        <v>39</v>
      </c>
      <c r="B40" s="2" t="s">
        <v>12</v>
      </c>
      <c r="C40" s="2" t="s">
        <v>27</v>
      </c>
      <c r="D40" s="2">
        <v>4</v>
      </c>
      <c r="E40" s="2">
        <v>2</v>
      </c>
      <c r="F40" s="3">
        <v>44295</v>
      </c>
      <c r="G40" s="7" t="s">
        <v>74</v>
      </c>
      <c r="H40" s="2">
        <v>139</v>
      </c>
      <c r="I40" s="12">
        <v>44300</v>
      </c>
      <c r="J40" s="26" t="str">
        <f>HYPERLINK("https://oblrada-pl.gov.ua/ses/8/4_2/139.pdf", "https://oblrada-pl.gov.ua/ses/8/4_2/139.pdf")</f>
        <v>https://oblrada-pl.gov.ua/ses/8/4_2/139.pdf</v>
      </c>
      <c r="K40" s="6" t="s">
        <v>75</v>
      </c>
      <c r="L40" s="6" t="s">
        <v>37</v>
      </c>
    </row>
    <row r="41" spans="1:17" ht="45" x14ac:dyDescent="0.25">
      <c r="A41" s="18">
        <v>40</v>
      </c>
      <c r="B41" s="2" t="s">
        <v>12</v>
      </c>
      <c r="C41" s="2" t="s">
        <v>27</v>
      </c>
      <c r="D41" s="2">
        <v>4</v>
      </c>
      <c r="E41" s="2">
        <v>2</v>
      </c>
      <c r="F41" s="3">
        <v>44295</v>
      </c>
      <c r="G41" s="7" t="s">
        <v>76</v>
      </c>
      <c r="H41" s="2">
        <v>140</v>
      </c>
      <c r="I41" s="12">
        <v>44300</v>
      </c>
      <c r="J41" s="26" t="str">
        <f>HYPERLINK("https://oblrada-pl.gov.ua/ses/8/4_2/140.pdf", "https://oblrada-pl.gov.ua/ses/8/4_2/140.pdf")</f>
        <v>https://oblrada-pl.gov.ua/ses/8/4_2/140.pdf</v>
      </c>
      <c r="K41" s="6" t="s">
        <v>34</v>
      </c>
      <c r="L41" s="15" t="s">
        <v>32</v>
      </c>
    </row>
    <row r="42" spans="1:17" ht="38.25" x14ac:dyDescent="0.25">
      <c r="A42" s="18">
        <v>41</v>
      </c>
      <c r="B42" s="2" t="s">
        <v>12</v>
      </c>
      <c r="C42" s="2" t="s">
        <v>27</v>
      </c>
      <c r="D42" s="2">
        <v>4</v>
      </c>
      <c r="E42" s="2">
        <v>2</v>
      </c>
      <c r="F42" s="3">
        <v>44295</v>
      </c>
      <c r="G42" s="7" t="s">
        <v>77</v>
      </c>
      <c r="H42" s="2">
        <v>141</v>
      </c>
      <c r="I42" s="12">
        <v>44300</v>
      </c>
      <c r="J42" s="14" t="str">
        <f>HYPERLINK("https://oblrada-pl.gov.ua/ses/8/4_2/141.pdf", "https://oblrada-pl.gov.ua/ses/8/4_2/141.pdf")</f>
        <v>https://oblrada-pl.gov.ua/ses/8/4_2/141.pdf</v>
      </c>
      <c r="K42" s="6" t="s">
        <v>59</v>
      </c>
      <c r="L42" s="15" t="s">
        <v>37</v>
      </c>
    </row>
    <row r="43" spans="1:17" ht="60" x14ac:dyDescent="0.25">
      <c r="A43" s="18">
        <v>42</v>
      </c>
      <c r="B43" s="2" t="s">
        <v>12</v>
      </c>
      <c r="C43" s="2" t="s">
        <v>27</v>
      </c>
      <c r="D43" s="2">
        <v>4</v>
      </c>
      <c r="E43" s="2">
        <v>2</v>
      </c>
      <c r="F43" s="3">
        <v>44295</v>
      </c>
      <c r="G43" s="7" t="s">
        <v>78</v>
      </c>
      <c r="H43" s="2">
        <v>142</v>
      </c>
      <c r="I43" s="12">
        <v>44300</v>
      </c>
      <c r="J43" s="14" t="str">
        <f>HYPERLINK("https://oblrada-pl.gov.ua/ses/8/4_2/142.pdf", "https://oblrada-pl.gov.ua/ses/8/4_2/142.pdf")</f>
        <v>https://oblrada-pl.gov.ua/ses/8/4_2/142.pdf</v>
      </c>
      <c r="K43" s="6" t="s">
        <v>59</v>
      </c>
      <c r="L43" s="15" t="s">
        <v>37</v>
      </c>
    </row>
    <row r="44" spans="1:17" ht="38.25" x14ac:dyDescent="0.25">
      <c r="A44" s="18">
        <v>43</v>
      </c>
      <c r="B44" s="2" t="s">
        <v>12</v>
      </c>
      <c r="C44" s="2" t="s">
        <v>27</v>
      </c>
      <c r="D44" s="2">
        <v>4</v>
      </c>
      <c r="E44" s="2">
        <v>2</v>
      </c>
      <c r="F44" s="3">
        <v>44295</v>
      </c>
      <c r="G44" s="7" t="s">
        <v>79</v>
      </c>
      <c r="H44" s="2">
        <v>143</v>
      </c>
      <c r="I44" s="12">
        <v>44300</v>
      </c>
      <c r="J44" s="14" t="str">
        <f>HYPERLINK("https://oblrada-pl.gov.ua/ses/8/4_2/143.pdf", "https://oblrada-pl.gov.ua/ses/8/4_2/143.pdf")</f>
        <v>https://oblrada-pl.gov.ua/ses/8/4_2/143.pdf</v>
      </c>
      <c r="K44" s="6" t="s">
        <v>31</v>
      </c>
      <c r="L44" s="15" t="s">
        <v>32</v>
      </c>
    </row>
    <row r="45" spans="1:17" ht="45" x14ac:dyDescent="0.25">
      <c r="A45" s="18">
        <v>44</v>
      </c>
      <c r="B45" s="2" t="s">
        <v>12</v>
      </c>
      <c r="C45" s="2" t="s">
        <v>27</v>
      </c>
      <c r="D45" s="2">
        <v>4</v>
      </c>
      <c r="E45" s="2">
        <v>2</v>
      </c>
      <c r="F45" s="3">
        <v>44295</v>
      </c>
      <c r="G45" s="7" t="s">
        <v>80</v>
      </c>
      <c r="H45" s="2">
        <v>144</v>
      </c>
      <c r="I45" s="12">
        <v>44300</v>
      </c>
      <c r="J45" s="14" t="str">
        <f>HYPERLINK("https://oblrada-pl.gov.ua/ses/8/4_2/144.pdf", "https://oblrada-pl.gov.ua/ses/8/4_2/144.pdf")</f>
        <v>https://oblrada-pl.gov.ua/ses/8/4_2/144.pdf</v>
      </c>
      <c r="K45" s="6" t="s">
        <v>31</v>
      </c>
      <c r="L45" s="15" t="s">
        <v>32</v>
      </c>
    </row>
    <row r="46" spans="1:17" ht="90" x14ac:dyDescent="0.25">
      <c r="A46" s="18">
        <v>45</v>
      </c>
      <c r="B46" s="2" t="s">
        <v>12</v>
      </c>
      <c r="C46" s="2" t="s">
        <v>27</v>
      </c>
      <c r="D46" s="2">
        <v>4</v>
      </c>
      <c r="E46" s="2">
        <v>2</v>
      </c>
      <c r="F46" s="3">
        <v>44295</v>
      </c>
      <c r="G46" s="7" t="s">
        <v>81</v>
      </c>
      <c r="H46" s="2">
        <v>145</v>
      </c>
      <c r="I46" s="12">
        <v>44300</v>
      </c>
      <c r="J46" s="14" t="str">
        <f>HYPERLINK("https://oblrada-pl.gov.ua/ses/8/4_2/145.pdf", "https://oblrada-pl.gov.ua/ses/8/4_2/145.pdf")</f>
        <v>https://oblrada-pl.gov.ua/ses/8/4_2/145.pdf</v>
      </c>
      <c r="K46" s="6" t="s">
        <v>68</v>
      </c>
      <c r="L46" s="6" t="s">
        <v>37</v>
      </c>
    </row>
    <row r="47" spans="1:17" ht="45" x14ac:dyDescent="0.25">
      <c r="A47" s="18">
        <v>46</v>
      </c>
      <c r="B47" s="2" t="s">
        <v>12</v>
      </c>
      <c r="C47" s="2" t="s">
        <v>27</v>
      </c>
      <c r="D47" s="2">
        <v>4</v>
      </c>
      <c r="E47" s="2">
        <v>2</v>
      </c>
      <c r="F47" s="3">
        <v>44295</v>
      </c>
      <c r="G47" s="7" t="s">
        <v>82</v>
      </c>
      <c r="H47" s="2">
        <v>146</v>
      </c>
      <c r="I47" s="12">
        <v>44300</v>
      </c>
      <c r="J47" s="14" t="str">
        <f>HYPERLINK("https://oblrada-pl.gov.ua/ses/8/4_2/146.pdf", "https://oblrada-pl.gov.ua/ses/8/4_2/146.pdf")</f>
        <v>https://oblrada-pl.gov.ua/ses/8/4_2/146.pdf</v>
      </c>
      <c r="K47" s="6" t="s">
        <v>31</v>
      </c>
      <c r="L47" s="6" t="s">
        <v>32</v>
      </c>
    </row>
    <row r="48" spans="1:17" ht="45" x14ac:dyDescent="0.25">
      <c r="A48" s="18">
        <v>47</v>
      </c>
      <c r="B48" s="2" t="s">
        <v>12</v>
      </c>
      <c r="C48" s="2" t="s">
        <v>27</v>
      </c>
      <c r="D48" s="2">
        <v>4</v>
      </c>
      <c r="E48" s="2">
        <v>2</v>
      </c>
      <c r="F48" s="3">
        <v>44295</v>
      </c>
      <c r="G48" s="7" t="s">
        <v>83</v>
      </c>
      <c r="H48" s="2">
        <v>147</v>
      </c>
      <c r="I48" s="12">
        <v>44300</v>
      </c>
      <c r="J48" s="14" t="str">
        <f>HYPERLINK("https://oblrada-pl.gov.ua/ses/8/4_2/147.pdf", "https://oblrada-pl.gov.ua/ses/8/4_2/147.pdf")</f>
        <v>https://oblrada-pl.gov.ua/ses/8/4_2/147.pdf</v>
      </c>
      <c r="K48" s="6" t="s">
        <v>31</v>
      </c>
      <c r="L48" s="6" t="s">
        <v>32</v>
      </c>
    </row>
    <row r="49" spans="1:12" ht="60" x14ac:dyDescent="0.25">
      <c r="A49" s="18">
        <v>49</v>
      </c>
      <c r="B49" s="2" t="s">
        <v>12</v>
      </c>
      <c r="C49" s="2" t="s">
        <v>27</v>
      </c>
      <c r="D49" s="2">
        <v>4</v>
      </c>
      <c r="E49" s="2">
        <v>2</v>
      </c>
      <c r="F49" s="3">
        <v>44295</v>
      </c>
      <c r="G49" s="7" t="s">
        <v>84</v>
      </c>
      <c r="H49" s="2">
        <v>148</v>
      </c>
      <c r="I49" s="12">
        <v>44300</v>
      </c>
      <c r="J49" s="14" t="str">
        <f>HYPERLINK("https://oblrada-pl.gov.ua/ses/8/4_2/148.pdf", "https://oblrada-pl.gov.ua/ses/8/4_2/148.pdf")</f>
        <v>https://oblrada-pl.gov.ua/ses/8/4_2/148.pdf</v>
      </c>
      <c r="K49" s="6" t="s">
        <v>85</v>
      </c>
      <c r="L49" s="6" t="s">
        <v>85</v>
      </c>
    </row>
    <row r="50" spans="1:12" ht="90" x14ac:dyDescent="0.25">
      <c r="A50" s="18">
        <v>50</v>
      </c>
      <c r="B50" s="2" t="s">
        <v>12</v>
      </c>
      <c r="C50" s="2" t="s">
        <v>27</v>
      </c>
      <c r="D50" s="2">
        <v>4</v>
      </c>
      <c r="E50" s="2">
        <v>2</v>
      </c>
      <c r="F50" s="3">
        <v>44295</v>
      </c>
      <c r="G50" s="7" t="s">
        <v>86</v>
      </c>
      <c r="H50" s="2">
        <v>149</v>
      </c>
      <c r="I50" s="12">
        <v>44300</v>
      </c>
      <c r="J50" s="14" t="str">
        <f>HYPERLINK("https://oblrada-pl.gov.ua/ses/8/4_2/149.pdf", "https://oblrada-pl.gov.ua/ses/8/4_2/149.pdf")</f>
        <v>https://oblrada-pl.gov.ua/ses/8/4_2/149.pdf</v>
      </c>
      <c r="K50" s="6" t="s">
        <v>31</v>
      </c>
      <c r="L50" s="6" t="s">
        <v>32</v>
      </c>
    </row>
    <row r="51" spans="1:12" ht="45" x14ac:dyDescent="0.25">
      <c r="A51" s="18">
        <v>51</v>
      </c>
      <c r="B51" s="2" t="s">
        <v>12</v>
      </c>
      <c r="C51" s="2" t="s">
        <v>27</v>
      </c>
      <c r="D51" s="2">
        <v>4</v>
      </c>
      <c r="E51" s="2">
        <v>2</v>
      </c>
      <c r="F51" s="3">
        <v>44295</v>
      </c>
      <c r="G51" s="7" t="s">
        <v>87</v>
      </c>
      <c r="H51" s="2">
        <v>150</v>
      </c>
      <c r="I51" s="12">
        <v>44300</v>
      </c>
      <c r="J51" s="14" t="str">
        <f>HYPERLINK("https://oblrada-pl.gov.ua/ses/8/4_2/150.pdf", "https://oblrada-pl.gov.ua/ses/8/4_2/150.pdf")</f>
        <v>https://oblrada-pl.gov.ua/ses/8/4_2/150.pdf</v>
      </c>
      <c r="K51" s="6" t="s">
        <v>31</v>
      </c>
      <c r="L51" s="6" t="s">
        <v>32</v>
      </c>
    </row>
    <row r="52" spans="1:12" ht="60" x14ac:dyDescent="0.25">
      <c r="A52" s="18">
        <v>52</v>
      </c>
      <c r="B52" s="2" t="s">
        <v>12</v>
      </c>
      <c r="C52" s="2" t="s">
        <v>27</v>
      </c>
      <c r="D52" s="2">
        <v>4</v>
      </c>
      <c r="E52" s="2">
        <v>2</v>
      </c>
      <c r="F52" s="3">
        <v>44295</v>
      </c>
      <c r="G52" s="7" t="s">
        <v>88</v>
      </c>
      <c r="H52" s="2">
        <v>151</v>
      </c>
      <c r="I52" s="12">
        <v>44300</v>
      </c>
      <c r="J52" s="14" t="str">
        <f>HYPERLINK("https://oblrada-pl.gov.ua/ses/8/4_2/1511.pdf", "https://oblrada-pl.gov.ua/ses/8/4_2/1511.pdf")</f>
        <v>https://oblrada-pl.gov.ua/ses/8/4_2/1511.pdf</v>
      </c>
      <c r="K52" s="6" t="s">
        <v>31</v>
      </c>
      <c r="L52" s="6" t="s">
        <v>32</v>
      </c>
    </row>
    <row r="53" spans="1:12" ht="90" x14ac:dyDescent="0.25">
      <c r="A53" s="18">
        <v>53</v>
      </c>
      <c r="B53" s="2" t="s">
        <v>12</v>
      </c>
      <c r="C53" s="2" t="s">
        <v>27</v>
      </c>
      <c r="D53" s="2">
        <v>4</v>
      </c>
      <c r="E53" s="2">
        <v>2</v>
      </c>
      <c r="F53" s="3">
        <v>44295</v>
      </c>
      <c r="G53" s="7" t="s">
        <v>89</v>
      </c>
      <c r="H53" s="2">
        <v>152</v>
      </c>
      <c r="I53" s="12">
        <v>44300</v>
      </c>
      <c r="J53" s="14" t="str">
        <f>HYPERLINK("https://oblrada-pl.gov.ua/ses/8/4_2/152.pdf", "https://oblrada-pl.gov.ua/ses/8/4_2/152.pdf")</f>
        <v>https://oblrada-pl.gov.ua/ses/8/4_2/152.pdf</v>
      </c>
      <c r="K53" s="6" t="s">
        <v>31</v>
      </c>
      <c r="L53" s="6" t="s">
        <v>32</v>
      </c>
    </row>
    <row r="54" spans="1:12" ht="90" x14ac:dyDescent="0.25">
      <c r="A54" s="18">
        <v>54</v>
      </c>
      <c r="B54" s="2" t="s">
        <v>12</v>
      </c>
      <c r="C54" s="2" t="s">
        <v>27</v>
      </c>
      <c r="D54" s="2">
        <v>4</v>
      </c>
      <c r="E54" s="2">
        <v>2</v>
      </c>
      <c r="F54" s="3">
        <v>44295</v>
      </c>
      <c r="G54" s="7" t="s">
        <v>90</v>
      </c>
      <c r="H54" s="2">
        <v>153</v>
      </c>
      <c r="I54" s="12">
        <v>44300</v>
      </c>
      <c r="J54" s="14" t="str">
        <f>HYPERLINK("https://oblrada-pl.gov.ua/ses/8/4_2/153.pdf", "https://oblrada-pl.gov.ua/ses/8/4_2/153.pdf")</f>
        <v>https://oblrada-pl.gov.ua/ses/8/4_2/153.pdf</v>
      </c>
      <c r="K54" s="6" t="s">
        <v>31</v>
      </c>
      <c r="L54" s="6" t="s">
        <v>32</v>
      </c>
    </row>
    <row r="55" spans="1:12" ht="60" x14ac:dyDescent="0.25">
      <c r="A55" s="18">
        <v>55</v>
      </c>
      <c r="B55" s="2" t="s">
        <v>12</v>
      </c>
      <c r="C55" s="2" t="s">
        <v>27</v>
      </c>
      <c r="D55" s="2">
        <v>4</v>
      </c>
      <c r="E55" s="2">
        <v>2</v>
      </c>
      <c r="F55" s="3">
        <v>44295</v>
      </c>
      <c r="G55" s="7" t="s">
        <v>91</v>
      </c>
      <c r="H55" s="2">
        <v>154</v>
      </c>
      <c r="I55" s="12">
        <v>44300</v>
      </c>
      <c r="J55" s="26" t="str">
        <f>HYPERLINK("https://oblrada-pl.gov.ua/ses/8/4_2/154.pdf", "https://oblrada-pl.gov.ua/ses/8/4_2/154.pdf")</f>
        <v>https://oblrada-pl.gov.ua/ses/8/4_2/154.pdf</v>
      </c>
      <c r="K55" s="6" t="s">
        <v>68</v>
      </c>
      <c r="L55" s="6" t="s">
        <v>37</v>
      </c>
    </row>
    <row r="56" spans="1:12" ht="75" x14ac:dyDescent="0.25">
      <c r="A56" s="18">
        <v>56</v>
      </c>
      <c r="B56" s="2" t="s">
        <v>12</v>
      </c>
      <c r="C56" s="2" t="s">
        <v>27</v>
      </c>
      <c r="D56" s="2">
        <v>4</v>
      </c>
      <c r="E56" s="2">
        <v>2</v>
      </c>
      <c r="F56" s="3">
        <v>44295</v>
      </c>
      <c r="G56" s="7" t="s">
        <v>92</v>
      </c>
      <c r="H56" s="2">
        <v>155</v>
      </c>
      <c r="I56" s="12">
        <v>44300</v>
      </c>
      <c r="J56" s="14" t="str">
        <f>HYPERLINK("https://oblrada-pl.gov.ua/ses/8/4_2/155.pdf", "https://oblrada-pl.gov.ua/ses/8/4_2/155.pdf")</f>
        <v>https://oblrada-pl.gov.ua/ses/8/4_2/155.pdf</v>
      </c>
      <c r="K56" s="6" t="s">
        <v>93</v>
      </c>
      <c r="L56" s="6" t="s">
        <v>37</v>
      </c>
    </row>
    <row r="57" spans="1:12" ht="45" x14ac:dyDescent="0.25">
      <c r="A57" s="18">
        <v>57</v>
      </c>
      <c r="B57" s="2" t="s">
        <v>12</v>
      </c>
      <c r="C57" s="2" t="s">
        <v>27</v>
      </c>
      <c r="D57" s="2">
        <v>4</v>
      </c>
      <c r="E57" s="2">
        <v>2</v>
      </c>
      <c r="F57" s="3">
        <v>44295</v>
      </c>
      <c r="G57" s="7" t="s">
        <v>94</v>
      </c>
      <c r="H57" s="2">
        <v>156</v>
      </c>
      <c r="I57" s="12">
        <v>44300</v>
      </c>
      <c r="J57" s="26" t="str">
        <f>HYPERLINK("https://oblrada-pl.gov.ua/ses/8/4_2/156.pdf", "https://oblrada-pl.gov.ua/ses/8/4_2/156.pdf")</f>
        <v>https://oblrada-pl.gov.ua/ses/8/4_2/156.pdf</v>
      </c>
      <c r="K57" s="6" t="s">
        <v>31</v>
      </c>
      <c r="L57" s="6" t="s">
        <v>85</v>
      </c>
    </row>
    <row r="58" spans="1:12" ht="60" x14ac:dyDescent="0.25">
      <c r="A58" s="18">
        <v>58</v>
      </c>
      <c r="B58" s="2" t="s">
        <v>12</v>
      </c>
      <c r="C58" s="2" t="s">
        <v>27</v>
      </c>
      <c r="D58" s="2">
        <v>4</v>
      </c>
      <c r="E58" s="2">
        <v>2</v>
      </c>
      <c r="F58" s="3">
        <v>44295</v>
      </c>
      <c r="G58" s="7" t="s">
        <v>95</v>
      </c>
      <c r="H58" s="2">
        <v>157</v>
      </c>
      <c r="I58" s="12">
        <v>44300</v>
      </c>
      <c r="J58" s="14" t="str">
        <f>HYPERLINK("https://oblrada-pl.gov.ua/ses/8/4_2/157.pdf", "https://oblrada-pl.gov.ua/ses/8/4_2/157.pdf")</f>
        <v>https://oblrada-pl.gov.ua/ses/8/4_2/157.pdf</v>
      </c>
      <c r="K58" s="6" t="s">
        <v>31</v>
      </c>
      <c r="L58" s="6" t="s">
        <v>96</v>
      </c>
    </row>
    <row r="59" spans="1:12" ht="45" x14ac:dyDescent="0.25">
      <c r="A59" s="18">
        <v>59</v>
      </c>
      <c r="B59" s="2" t="s">
        <v>12</v>
      </c>
      <c r="C59" s="2" t="s">
        <v>27</v>
      </c>
      <c r="D59" s="2">
        <v>4</v>
      </c>
      <c r="E59" s="2">
        <v>2</v>
      </c>
      <c r="F59" s="3">
        <v>44295</v>
      </c>
      <c r="G59" s="7" t="s">
        <v>97</v>
      </c>
      <c r="H59" s="2">
        <v>158</v>
      </c>
      <c r="I59" s="12">
        <v>44300</v>
      </c>
      <c r="J59" s="14" t="str">
        <f>HYPERLINK("https://oblrada-pl.gov.ua/ses/8/4_2/158.pdf", "https://oblrada-pl.gov.ua/ses/8/4_2/158.pdf")</f>
        <v>https://oblrada-pl.gov.ua/ses/8/4_2/158.pdf</v>
      </c>
      <c r="K59" s="6" t="s">
        <v>31</v>
      </c>
      <c r="L59" s="6" t="s">
        <v>98</v>
      </c>
    </row>
    <row r="60" spans="1:12" ht="60" x14ac:dyDescent="0.25">
      <c r="A60" s="18">
        <v>61</v>
      </c>
      <c r="B60" s="2" t="s">
        <v>12</v>
      </c>
      <c r="C60" s="2" t="s">
        <v>27</v>
      </c>
      <c r="D60" s="2">
        <v>4</v>
      </c>
      <c r="E60" s="2">
        <v>2</v>
      </c>
      <c r="F60" s="3">
        <v>44295</v>
      </c>
      <c r="G60" s="27" t="s">
        <v>99</v>
      </c>
      <c r="H60" s="2">
        <v>159</v>
      </c>
      <c r="I60" s="12">
        <v>44300</v>
      </c>
      <c r="J60" s="14" t="str">
        <f>HYPERLINK("https://oblrada-pl.gov.ua/ses/8/4_2/159.pdf", "https://oblrada-pl.gov.ua/ses/8/4_2/159.pdf")</f>
        <v>https://oblrada-pl.gov.ua/ses/8/4_2/159.pdf</v>
      </c>
      <c r="K60" s="10" t="s">
        <v>34</v>
      </c>
      <c r="L60" s="6" t="s">
        <v>32</v>
      </c>
    </row>
    <row r="61" spans="1:12" ht="135" x14ac:dyDescent="0.25">
      <c r="A61" s="18">
        <v>62</v>
      </c>
      <c r="B61" s="2" t="s">
        <v>12</v>
      </c>
      <c r="C61" s="2" t="s">
        <v>27</v>
      </c>
      <c r="D61" s="2">
        <v>4</v>
      </c>
      <c r="E61" s="2">
        <v>2</v>
      </c>
      <c r="F61" s="3">
        <v>44295</v>
      </c>
      <c r="G61" s="7" t="s">
        <v>100</v>
      </c>
      <c r="H61" s="2">
        <v>160</v>
      </c>
      <c r="I61" s="12">
        <v>44300</v>
      </c>
      <c r="J61" s="13" t="str">
        <f>HYPERLINK("https://oblrada-pl.gov.ua/ses/8/4_2/160.pdf", "https://oblrada-pl.gov.ua/ses/8/4_2/160.pdf")</f>
        <v>https://oblrada-pl.gov.ua/ses/8/4_2/160.pdf</v>
      </c>
      <c r="K61" s="10" t="s">
        <v>34</v>
      </c>
      <c r="L61" s="6" t="s">
        <v>101</v>
      </c>
    </row>
    <row r="62" spans="1:12" ht="90" x14ac:dyDescent="0.25">
      <c r="A62" s="18">
        <v>63</v>
      </c>
      <c r="B62" s="2" t="s">
        <v>12</v>
      </c>
      <c r="C62" s="2" t="s">
        <v>27</v>
      </c>
      <c r="D62" s="2">
        <v>4</v>
      </c>
      <c r="E62" s="2">
        <v>2</v>
      </c>
      <c r="F62" s="3">
        <v>44295</v>
      </c>
      <c r="G62" s="7" t="s">
        <v>102</v>
      </c>
      <c r="H62" s="2">
        <v>161</v>
      </c>
      <c r="I62" s="3">
        <v>44300</v>
      </c>
      <c r="J62" s="14" t="str">
        <f>HYPERLINK("https://oblrada-pl.gov.ua/ses/8/4_2/161.pdf", "https://oblrada-pl.gov.ua/ses/8/4_2/161.pdf")</f>
        <v>https://oblrada-pl.gov.ua/ses/8/4_2/161.pdf</v>
      </c>
      <c r="K62" s="10" t="s">
        <v>34</v>
      </c>
      <c r="L62" s="6" t="s">
        <v>48</v>
      </c>
    </row>
    <row r="63" spans="1:12" ht="45" x14ac:dyDescent="0.25">
      <c r="A63" s="18">
        <v>64</v>
      </c>
      <c r="B63" s="2" t="s">
        <v>12</v>
      </c>
      <c r="C63" s="2" t="s">
        <v>27</v>
      </c>
      <c r="D63" s="2">
        <v>4</v>
      </c>
      <c r="E63" s="2">
        <v>2</v>
      </c>
      <c r="F63" s="3">
        <v>44295</v>
      </c>
      <c r="G63" s="7" t="s">
        <v>103</v>
      </c>
      <c r="H63" s="2">
        <v>162</v>
      </c>
      <c r="I63" s="3">
        <v>44300</v>
      </c>
      <c r="J63" s="14" t="str">
        <f>HYPERLINK("https://oblrada-pl.gov.ua/ses/8/4_2/162.pdf", "https://oblrada-pl.gov.ua/ses/8/4_2/162.pdf")</f>
        <v>https://oblrada-pl.gov.ua/ses/8/4_2/162.pdf</v>
      </c>
      <c r="K63" s="10" t="s">
        <v>104</v>
      </c>
      <c r="L63" s="6" t="s">
        <v>104</v>
      </c>
    </row>
    <row r="64" spans="1:12" ht="45" x14ac:dyDescent="0.25">
      <c r="A64" s="18">
        <v>65</v>
      </c>
      <c r="B64" s="2" t="s">
        <v>12</v>
      </c>
      <c r="C64" s="2" t="s">
        <v>27</v>
      </c>
      <c r="D64" s="2">
        <v>4</v>
      </c>
      <c r="E64" s="2">
        <v>2</v>
      </c>
      <c r="F64" s="3">
        <v>44295</v>
      </c>
      <c r="G64" s="7" t="s">
        <v>105</v>
      </c>
      <c r="H64" s="2">
        <v>163</v>
      </c>
      <c r="I64" s="3">
        <v>44300</v>
      </c>
      <c r="J64" s="14" t="str">
        <f>HYPERLINK("https://oblrada-pl.gov.ua/ses/8/4_2/163.pdf", "https://oblrada-pl.gov.ua/ses/8/4_2/163.pdf")</f>
        <v>https://oblrada-pl.gov.ua/ses/8/4_2/163.pdf</v>
      </c>
      <c r="K64" s="10" t="s">
        <v>34</v>
      </c>
      <c r="L64" s="6" t="s">
        <v>32</v>
      </c>
    </row>
    <row r="65" spans="1:12" ht="45" x14ac:dyDescent="0.25">
      <c r="A65" s="18">
        <v>66</v>
      </c>
      <c r="B65" s="2" t="s">
        <v>12</v>
      </c>
      <c r="C65" s="2" t="s">
        <v>27</v>
      </c>
      <c r="D65" s="2">
        <v>4</v>
      </c>
      <c r="E65" s="2">
        <v>2</v>
      </c>
      <c r="F65" s="3">
        <v>44295</v>
      </c>
      <c r="G65" s="7" t="s">
        <v>106</v>
      </c>
      <c r="H65" s="2">
        <v>164</v>
      </c>
      <c r="I65" s="3">
        <v>44300</v>
      </c>
      <c r="J65" s="14" t="str">
        <f>HYPERLINK("https://oblrada-pl.gov.ua/ses/8/4_2/164.pdf", "https://oblrada-pl.gov.ua/ses/8/4_2/164.pdf")</f>
        <v>https://oblrada-pl.gov.ua/ses/8/4_2/164.pdf</v>
      </c>
      <c r="K65" s="10" t="s">
        <v>34</v>
      </c>
      <c r="L65" s="6" t="s">
        <v>32</v>
      </c>
    </row>
    <row r="66" spans="1:12" ht="45" x14ac:dyDescent="0.25">
      <c r="A66" s="18">
        <v>67</v>
      </c>
      <c r="B66" s="2" t="s">
        <v>12</v>
      </c>
      <c r="C66" s="2" t="s">
        <v>27</v>
      </c>
      <c r="D66" s="2">
        <v>4</v>
      </c>
      <c r="E66" s="2">
        <v>2</v>
      </c>
      <c r="F66" s="3">
        <v>44295</v>
      </c>
      <c r="G66" s="7" t="s">
        <v>107</v>
      </c>
      <c r="H66" s="2">
        <v>165</v>
      </c>
      <c r="I66" s="3">
        <v>44300</v>
      </c>
      <c r="J66" s="14" t="str">
        <f>HYPERLINK("https://oblrada-pl.gov.ua/ses/8/4_2/165.pdf", "https://oblrada-pl.gov.ua/ses/8/4_2/165.pdf")</f>
        <v>https://oblrada-pl.gov.ua/ses/8/4_2/165.pdf</v>
      </c>
      <c r="K66" s="10" t="s">
        <v>108</v>
      </c>
      <c r="L66" s="6" t="s">
        <v>108</v>
      </c>
    </row>
    <row r="67" spans="1:12" ht="90" x14ac:dyDescent="0.25">
      <c r="A67" s="18">
        <v>68</v>
      </c>
      <c r="B67" s="2" t="s">
        <v>12</v>
      </c>
      <c r="C67" s="2" t="s">
        <v>27</v>
      </c>
      <c r="D67" s="2">
        <v>4</v>
      </c>
      <c r="E67" s="2">
        <v>2</v>
      </c>
      <c r="F67" s="3">
        <v>44295</v>
      </c>
      <c r="G67" s="27" t="s">
        <v>109</v>
      </c>
      <c r="H67" s="2">
        <v>166</v>
      </c>
      <c r="I67" s="3">
        <v>44300</v>
      </c>
      <c r="J67" s="14" t="str">
        <f>HYPERLINK("https://oblrada-pl.gov.ua/ses/8/4_2/166.pdf", "https://oblrada-pl.gov.ua/ses/8/4_2/166.pdf")</f>
        <v>https://oblrada-pl.gov.ua/ses/8/4_2/166.pdf</v>
      </c>
      <c r="K67" s="10" t="s">
        <v>110</v>
      </c>
      <c r="L67" s="6" t="s">
        <v>110</v>
      </c>
    </row>
    <row r="68" spans="1:12" ht="75" x14ac:dyDescent="0.25">
      <c r="A68" s="18">
        <v>69</v>
      </c>
      <c r="B68" s="2" t="s">
        <v>12</v>
      </c>
      <c r="C68" s="2" t="s">
        <v>27</v>
      </c>
      <c r="D68" s="2">
        <v>4</v>
      </c>
      <c r="E68" s="2">
        <v>2</v>
      </c>
      <c r="F68" s="3">
        <v>44295</v>
      </c>
      <c r="G68" s="7" t="s">
        <v>111</v>
      </c>
      <c r="H68" s="2">
        <v>167</v>
      </c>
      <c r="I68" s="3">
        <v>44300</v>
      </c>
      <c r="J68" s="14" t="str">
        <f>HYPERLINK("https://oblrada-pl.gov.ua/ses/8/4_2/167.pdf", "https://oblrada-pl.gov.ua/ses/8/4_2/167.pdf")</f>
        <v>https://oblrada-pl.gov.ua/ses/8/4_2/167.pdf</v>
      </c>
      <c r="K68" s="10" t="s">
        <v>112</v>
      </c>
      <c r="L68" s="6" t="s">
        <v>112</v>
      </c>
    </row>
    <row r="69" spans="1:12" ht="240" x14ac:dyDescent="0.25">
      <c r="A69" s="18">
        <v>70</v>
      </c>
      <c r="B69" s="2" t="s">
        <v>12</v>
      </c>
      <c r="C69" s="2" t="s">
        <v>27</v>
      </c>
      <c r="D69" s="2">
        <v>4</v>
      </c>
      <c r="E69" s="2">
        <v>2</v>
      </c>
      <c r="F69" s="3">
        <v>44295</v>
      </c>
      <c r="G69" s="7" t="s">
        <v>113</v>
      </c>
      <c r="H69" s="2">
        <v>168</v>
      </c>
      <c r="I69" s="3">
        <v>44300</v>
      </c>
      <c r="J69" s="14" t="str">
        <f>HYPERLINK("https://oblrada-pl.gov.ua/ses/8/4_2/168.pdf", "https://oblrada-pl.gov.ua/ses/8/4_2/168.pdf")</f>
        <v>https://oblrada-pl.gov.ua/ses/8/4_2/168.pdf</v>
      </c>
      <c r="K69" s="10" t="s">
        <v>114</v>
      </c>
      <c r="L69" s="6" t="s">
        <v>114</v>
      </c>
    </row>
    <row r="70" spans="1:12" ht="165" x14ac:dyDescent="0.25">
      <c r="A70" s="18">
        <v>71</v>
      </c>
      <c r="B70" s="2" t="s">
        <v>12</v>
      </c>
      <c r="C70" s="2" t="s">
        <v>27</v>
      </c>
      <c r="D70" s="2">
        <v>4</v>
      </c>
      <c r="E70" s="2">
        <v>2</v>
      </c>
      <c r="F70" s="3">
        <v>44295</v>
      </c>
      <c r="G70" s="7" t="s">
        <v>115</v>
      </c>
      <c r="H70" s="2">
        <v>169</v>
      </c>
      <c r="I70" s="3">
        <v>44300</v>
      </c>
      <c r="J70" s="14" t="str">
        <f>HYPERLINK("https://oblrada-pl.gov.ua/ses/8/4_2/169.pdf", "https://oblrada-pl.gov.ua/ses/8/4_2/169.pdf")</f>
        <v>https://oblrada-pl.gov.ua/ses/8/4_2/169.pdf</v>
      </c>
      <c r="K70" s="10" t="s">
        <v>116</v>
      </c>
      <c r="L70" s="6" t="s">
        <v>116</v>
      </c>
    </row>
    <row r="71" spans="1:12" ht="105" x14ac:dyDescent="0.25">
      <c r="A71" s="18">
        <v>72</v>
      </c>
      <c r="B71" s="2" t="s">
        <v>12</v>
      </c>
      <c r="C71" s="2" t="s">
        <v>27</v>
      </c>
      <c r="D71" s="2">
        <v>4</v>
      </c>
      <c r="E71" s="2">
        <v>2</v>
      </c>
      <c r="F71" s="3">
        <v>44295</v>
      </c>
      <c r="G71" s="7" t="s">
        <v>117</v>
      </c>
      <c r="H71" s="2">
        <v>170</v>
      </c>
      <c r="I71" s="3">
        <v>44300</v>
      </c>
      <c r="J71" s="14" t="str">
        <f>HYPERLINK("https://oblrada-pl.gov.ua/ses/8/4_2/170.pdf", "https://oblrada-pl.gov.ua/ses/8/4_2/170.pdf")</f>
        <v>https://oblrada-pl.gov.ua/ses/8/4_2/170.pdf</v>
      </c>
      <c r="K71" s="10" t="s">
        <v>116</v>
      </c>
      <c r="L71" s="6" t="s">
        <v>116</v>
      </c>
    </row>
    <row r="72" spans="1:12" ht="105" x14ac:dyDescent="0.25">
      <c r="A72" s="18">
        <v>73</v>
      </c>
      <c r="B72" s="2" t="s">
        <v>12</v>
      </c>
      <c r="C72" s="2" t="s">
        <v>27</v>
      </c>
      <c r="D72" s="2">
        <v>4</v>
      </c>
      <c r="E72" s="2">
        <v>2</v>
      </c>
      <c r="F72" s="3">
        <v>44295</v>
      </c>
      <c r="G72" s="7" t="s">
        <v>118</v>
      </c>
      <c r="H72" s="2">
        <v>171</v>
      </c>
      <c r="I72" s="3">
        <v>44300</v>
      </c>
      <c r="J72" s="14" t="str">
        <f>HYPERLINK("https://oblrada-pl.gov.ua/ses/8/4_2/171.pdf", "https://oblrada-pl.gov.ua/ses/8/4_2/171.pdf")</f>
        <v>https://oblrada-pl.gov.ua/ses/8/4_2/171.pdf</v>
      </c>
      <c r="K72" s="10" t="s">
        <v>119</v>
      </c>
      <c r="L72" s="10" t="s">
        <v>119</v>
      </c>
    </row>
    <row r="73" spans="1:12" ht="90" x14ac:dyDescent="0.25">
      <c r="A73" s="18">
        <v>74</v>
      </c>
      <c r="B73" s="2" t="s">
        <v>12</v>
      </c>
      <c r="C73" s="2" t="s">
        <v>27</v>
      </c>
      <c r="D73" s="2">
        <v>4</v>
      </c>
      <c r="E73" s="2">
        <v>2</v>
      </c>
      <c r="F73" s="3">
        <v>44295</v>
      </c>
      <c r="G73" s="7" t="s">
        <v>120</v>
      </c>
      <c r="H73" s="2">
        <v>172</v>
      </c>
      <c r="I73" s="3">
        <v>44300</v>
      </c>
      <c r="J73" s="14" t="str">
        <f>HYPERLINK("https://oblrada-pl.gov.ua/ses/8/4_2/172.pdf", "https://oblrada-pl.gov.ua/ses/8/4_2/172.pdf")</f>
        <v>https://oblrada-pl.gov.ua/ses/8/4_2/172.pdf</v>
      </c>
      <c r="K73" s="10" t="s">
        <v>121</v>
      </c>
      <c r="L73" s="10" t="s">
        <v>121</v>
      </c>
    </row>
    <row r="74" spans="1:12" ht="135" x14ac:dyDescent="0.25">
      <c r="A74" s="18">
        <v>75</v>
      </c>
      <c r="B74" s="2" t="s">
        <v>12</v>
      </c>
      <c r="C74" s="2" t="s">
        <v>27</v>
      </c>
      <c r="D74" s="2">
        <v>4</v>
      </c>
      <c r="E74" s="2">
        <v>2</v>
      </c>
      <c r="F74" s="3">
        <v>44295</v>
      </c>
      <c r="G74" s="7" t="s">
        <v>122</v>
      </c>
      <c r="H74" s="2">
        <v>173</v>
      </c>
      <c r="I74" s="3">
        <v>44300</v>
      </c>
      <c r="J74" s="14" t="str">
        <f>HYPERLINK("https://oblrada-pl.gov.ua/ses/8/4_2/173.pdf", "https://oblrada-pl.gov.ua/ses/8/4_2/173.pdf")</f>
        <v>https://oblrada-pl.gov.ua/ses/8/4_2/173.pdf</v>
      </c>
      <c r="K74" s="10" t="s">
        <v>121</v>
      </c>
      <c r="L74" s="10" t="s">
        <v>121</v>
      </c>
    </row>
    <row r="75" spans="1:12" ht="105" x14ac:dyDescent="0.25">
      <c r="A75" s="18">
        <v>76</v>
      </c>
      <c r="B75" s="2" t="s">
        <v>12</v>
      </c>
      <c r="C75" s="2" t="s">
        <v>27</v>
      </c>
      <c r="D75" s="2">
        <v>4</v>
      </c>
      <c r="E75" s="2">
        <v>2</v>
      </c>
      <c r="F75" s="3">
        <v>44295</v>
      </c>
      <c r="G75" s="7" t="s">
        <v>123</v>
      </c>
      <c r="H75" s="2">
        <v>174</v>
      </c>
      <c r="I75" s="3">
        <v>44300</v>
      </c>
      <c r="J75" s="14" t="str">
        <f>HYPERLINK("https://oblrada-pl.gov.ua/ses/8/4_2/174.pdf", "https://oblrada-pl.gov.ua/ses/8/4_2/174.pdf")</f>
        <v>https://oblrada-pl.gov.ua/ses/8/4_2/174.pdf</v>
      </c>
      <c r="K75" s="10" t="s">
        <v>104</v>
      </c>
      <c r="L75" s="10" t="s">
        <v>104</v>
      </c>
    </row>
    <row r="76" spans="1:12" ht="90" x14ac:dyDescent="0.25">
      <c r="A76" s="18">
        <v>77</v>
      </c>
      <c r="B76" s="2" t="s">
        <v>12</v>
      </c>
      <c r="C76" s="2" t="s">
        <v>27</v>
      </c>
      <c r="D76" s="2">
        <v>4</v>
      </c>
      <c r="E76" s="2">
        <v>2</v>
      </c>
      <c r="F76" s="3">
        <v>44295</v>
      </c>
      <c r="G76" s="7" t="s">
        <v>124</v>
      </c>
      <c r="H76" s="2">
        <v>175</v>
      </c>
      <c r="I76" s="3">
        <v>44300</v>
      </c>
      <c r="J76" s="13" t="str">
        <f>HYPERLINK("https://oblrada-pl.gov.ua/ses/8/4_2/175.pdf", "https://oblrada-pl.gov.ua/ses/8/4_2/175.pdf")</f>
        <v>https://oblrada-pl.gov.ua/ses/8/4_2/175.pdf</v>
      </c>
      <c r="K76" s="10" t="s">
        <v>125</v>
      </c>
      <c r="L76" s="10" t="s">
        <v>125</v>
      </c>
    </row>
    <row r="77" spans="1:12" ht="315" x14ac:dyDescent="0.25">
      <c r="A77" s="18">
        <v>78</v>
      </c>
      <c r="B77" s="2" t="s">
        <v>12</v>
      </c>
      <c r="C77" s="2" t="s">
        <v>27</v>
      </c>
      <c r="D77" s="2">
        <v>4</v>
      </c>
      <c r="E77" s="2">
        <v>2</v>
      </c>
      <c r="F77" s="3">
        <v>44295</v>
      </c>
      <c r="G77" s="7" t="s">
        <v>126</v>
      </c>
      <c r="H77" s="2">
        <v>176</v>
      </c>
      <c r="I77" s="3">
        <v>44300</v>
      </c>
      <c r="J77" s="14" t="str">
        <f>HYPERLINK("https://oblrada-pl.gov.ua/ses/8/4_2/176.pdf", "https://oblrada-pl.gov.ua/ses/8/4_2/176.pdf")</f>
        <v>https://oblrada-pl.gov.ua/ses/8/4_2/176.pdf</v>
      </c>
      <c r="K77" s="10" t="s">
        <v>131</v>
      </c>
      <c r="L77" s="6" t="s">
        <v>132</v>
      </c>
    </row>
    <row r="78" spans="1:12" ht="45" x14ac:dyDescent="0.25">
      <c r="A78" s="18">
        <v>79</v>
      </c>
      <c r="B78" s="2" t="s">
        <v>12</v>
      </c>
      <c r="C78" s="2" t="s">
        <v>27</v>
      </c>
      <c r="D78" s="2">
        <v>4</v>
      </c>
      <c r="E78" s="2">
        <v>2</v>
      </c>
      <c r="F78" s="3">
        <v>44295</v>
      </c>
      <c r="G78" s="7" t="s">
        <v>127</v>
      </c>
      <c r="H78" s="2">
        <v>177</v>
      </c>
      <c r="I78" s="3">
        <v>44300</v>
      </c>
      <c r="J78" s="14" t="str">
        <f>HYPERLINK("https://oblrada-pl.gov.ua/ses/8/4_2/177.pdf", "https://oblrada-pl.gov.ua/ses/8/4_2/177.pdf")</f>
        <v>https://oblrada-pl.gov.ua/ses/8/4_2/177.pdf</v>
      </c>
      <c r="K78" s="10" t="s">
        <v>119</v>
      </c>
      <c r="L78" s="6" t="s">
        <v>119</v>
      </c>
    </row>
    <row r="79" spans="1:12" ht="90" x14ac:dyDescent="0.25">
      <c r="A79" s="18">
        <v>80</v>
      </c>
      <c r="B79" s="2" t="s">
        <v>12</v>
      </c>
      <c r="C79" s="2" t="s">
        <v>27</v>
      </c>
      <c r="D79" s="2">
        <v>4</v>
      </c>
      <c r="E79" s="2">
        <v>2</v>
      </c>
      <c r="F79" s="3">
        <v>44295</v>
      </c>
      <c r="G79" s="7" t="s">
        <v>128</v>
      </c>
      <c r="H79" s="2">
        <v>178</v>
      </c>
      <c r="I79" s="3">
        <v>44300</v>
      </c>
      <c r="J79" s="13" t="str">
        <f>HYPERLINK("https://oblrada-pl.gov.ua/ses/8/4_2/178.pdf", "https://oblrada-pl.gov.ua/ses/8/4_2/178.pdf")</f>
        <v>https://oblrada-pl.gov.ua/ses/8/4_2/178.pdf</v>
      </c>
      <c r="K79" s="10" t="s">
        <v>129</v>
      </c>
      <c r="L79" s="10" t="s">
        <v>129</v>
      </c>
    </row>
    <row r="80" spans="1:12" ht="90" x14ac:dyDescent="0.25">
      <c r="A80" s="18">
        <v>81</v>
      </c>
      <c r="B80" s="2" t="s">
        <v>12</v>
      </c>
      <c r="C80" s="2" t="s">
        <v>27</v>
      </c>
      <c r="D80" s="2">
        <v>4</v>
      </c>
      <c r="E80" s="2">
        <v>2</v>
      </c>
      <c r="F80" s="3">
        <v>44295</v>
      </c>
      <c r="G80" s="7" t="s">
        <v>130</v>
      </c>
      <c r="H80" s="2">
        <v>179</v>
      </c>
      <c r="I80" s="3">
        <v>44300</v>
      </c>
      <c r="J80" s="14" t="str">
        <f>HYPERLINK("https://oblrada-pl.gov.ua/ses/8/4_2/179.pdf", "https://oblrada-pl.gov.ua/ses/8/4_2/179.pdf")</f>
        <v>https://oblrada-pl.gov.ua/ses/8/4_2/179.pdf</v>
      </c>
      <c r="K80" s="6" t="s">
        <v>129</v>
      </c>
      <c r="L80" s="6" t="s">
        <v>129</v>
      </c>
    </row>
    <row r="81" spans="1:13" x14ac:dyDescent="0.25">
      <c r="A81" s="18">
        <v>85</v>
      </c>
      <c r="B81" s="2"/>
      <c r="C81" s="2"/>
      <c r="D81" s="2"/>
      <c r="E81" s="2"/>
      <c r="F81" s="3"/>
      <c r="G81" s="7"/>
      <c r="H81" s="2"/>
      <c r="I81" s="3"/>
      <c r="J81" s="14"/>
      <c r="K81" s="6"/>
      <c r="L81" s="6"/>
    </row>
    <row r="82" spans="1:13" x14ac:dyDescent="0.25">
      <c r="A82" s="18"/>
      <c r="B82" s="2"/>
      <c r="C82" s="2"/>
      <c r="D82" s="2"/>
      <c r="E82" s="2"/>
      <c r="F82" s="3"/>
      <c r="G82" s="7"/>
      <c r="H82" s="2"/>
      <c r="I82" s="3"/>
      <c r="J82" s="14"/>
      <c r="K82" s="6"/>
      <c r="L82" s="6"/>
    </row>
    <row r="83" spans="1:13" x14ac:dyDescent="0.25">
      <c r="A83" s="18"/>
      <c r="B83" s="2"/>
      <c r="C83" s="2"/>
      <c r="D83" s="2"/>
      <c r="E83" s="2"/>
      <c r="F83" s="3"/>
      <c r="G83" s="7"/>
      <c r="H83" s="2"/>
      <c r="I83" s="3"/>
      <c r="J83" s="14"/>
      <c r="K83" s="6"/>
      <c r="L83" s="2"/>
    </row>
    <row r="84" spans="1:13" x14ac:dyDescent="0.25">
      <c r="A84" s="18"/>
      <c r="B84" s="2"/>
      <c r="C84" s="2"/>
      <c r="D84" s="2"/>
      <c r="E84" s="2"/>
      <c r="F84" s="3"/>
      <c r="G84" s="7"/>
      <c r="H84" s="2"/>
      <c r="I84" s="3"/>
      <c r="J84" s="14"/>
      <c r="K84" s="6"/>
      <c r="L84" s="2"/>
    </row>
    <row r="85" spans="1:13" x14ac:dyDescent="0.25">
      <c r="A85" s="18"/>
      <c r="B85" s="2"/>
      <c r="C85" s="2"/>
      <c r="D85" s="2"/>
      <c r="E85" s="2"/>
      <c r="F85" s="3"/>
      <c r="G85" s="7"/>
      <c r="H85" s="2"/>
      <c r="I85" s="3"/>
      <c r="J85" s="14"/>
      <c r="K85" s="6"/>
      <c r="L85" s="2"/>
    </row>
    <row r="86" spans="1:13" x14ac:dyDescent="0.25">
      <c r="A86" s="18"/>
      <c r="B86" s="2"/>
      <c r="C86" s="2"/>
      <c r="D86" s="2"/>
      <c r="E86" s="2"/>
      <c r="F86" s="3"/>
      <c r="G86" s="7"/>
      <c r="H86" s="2"/>
      <c r="I86" s="3"/>
      <c r="J86" s="14"/>
      <c r="K86" s="24"/>
      <c r="L86" s="24"/>
    </row>
    <row r="87" spans="1:13" x14ac:dyDescent="0.25">
      <c r="A87" s="18"/>
      <c r="B87" s="2"/>
      <c r="C87" s="2"/>
      <c r="D87" s="2"/>
      <c r="E87" s="2"/>
      <c r="F87" s="3"/>
      <c r="G87" s="7"/>
      <c r="H87" s="2"/>
      <c r="I87" s="3"/>
      <c r="J87" s="14"/>
      <c r="K87" s="6"/>
      <c r="L87" s="6"/>
      <c r="M87"/>
    </row>
    <row r="88" spans="1:13" x14ac:dyDescent="0.25">
      <c r="A88" s="18"/>
      <c r="B88" s="2"/>
      <c r="C88" s="2"/>
      <c r="D88" s="2"/>
      <c r="E88" s="2"/>
      <c r="F88" s="3"/>
      <c r="G88" s="7"/>
      <c r="H88" s="2"/>
      <c r="I88" s="3"/>
      <c r="J88" s="14"/>
      <c r="K88" s="6"/>
      <c r="L88" s="6"/>
    </row>
    <row r="89" spans="1:13" x14ac:dyDescent="0.25">
      <c r="A89" s="18"/>
      <c r="B89" s="2"/>
      <c r="C89" s="2"/>
      <c r="D89" s="2"/>
      <c r="E89" s="2"/>
      <c r="F89" s="3"/>
      <c r="G89" s="7"/>
      <c r="H89" s="2"/>
      <c r="I89" s="3"/>
      <c r="J89" s="16"/>
      <c r="K89" s="24"/>
      <c r="L89" s="24"/>
    </row>
    <row r="90" spans="1:13" x14ac:dyDescent="0.25">
      <c r="A90" s="18"/>
      <c r="B90" s="2"/>
      <c r="C90" s="2"/>
      <c r="D90" s="2"/>
      <c r="E90" s="2"/>
      <c r="F90" s="3"/>
      <c r="G90" s="7"/>
      <c r="H90" s="2"/>
      <c r="I90" s="3"/>
      <c r="J90" s="16"/>
      <c r="K90" s="24"/>
      <c r="L90" s="24"/>
    </row>
    <row r="91" spans="1:13" x14ac:dyDescent="0.25">
      <c r="A91" s="18"/>
      <c r="B91" s="2"/>
      <c r="C91" s="2"/>
      <c r="D91" s="2"/>
      <c r="E91" s="2"/>
      <c r="F91" s="3"/>
      <c r="G91" s="7"/>
      <c r="H91" s="2"/>
      <c r="I91" s="3"/>
      <c r="J91" s="16"/>
      <c r="K91" s="17"/>
      <c r="L91" s="15"/>
    </row>
    <row r="92" spans="1:13" x14ac:dyDescent="0.25">
      <c r="A92" s="18"/>
      <c r="B92" s="2"/>
      <c r="C92" s="2"/>
      <c r="D92" s="2"/>
      <c r="E92" s="2"/>
      <c r="F92" s="3"/>
      <c r="G92" s="7"/>
      <c r="H92" s="2"/>
      <c r="I92" s="3"/>
      <c r="J92" s="14"/>
      <c r="K92" s="25"/>
      <c r="L92" s="23"/>
    </row>
    <row r="93" spans="1:13" x14ac:dyDescent="0.25">
      <c r="A93" s="18"/>
      <c r="B93" s="2"/>
      <c r="C93" s="2"/>
      <c r="D93" s="2"/>
      <c r="E93" s="2"/>
      <c r="F93" s="3"/>
      <c r="G93" s="7"/>
      <c r="H93" s="2"/>
      <c r="I93" s="3"/>
      <c r="J93" s="14"/>
      <c r="K93" s="25"/>
      <c r="L93" s="23"/>
    </row>
    <row r="94" spans="1:13" x14ac:dyDescent="0.25">
      <c r="A94" s="18"/>
      <c r="B94" s="2"/>
      <c r="C94" s="2"/>
      <c r="D94" s="2"/>
      <c r="E94" s="2"/>
      <c r="F94" s="3"/>
      <c r="G94" s="7"/>
      <c r="H94" s="2"/>
      <c r="I94" s="3"/>
      <c r="J94" s="14"/>
      <c r="K94" s="10"/>
      <c r="L94" s="10"/>
    </row>
    <row r="95" spans="1:13" x14ac:dyDescent="0.25">
      <c r="A95" s="18"/>
      <c r="B95" s="2"/>
      <c r="C95" s="2"/>
      <c r="D95" s="2"/>
      <c r="E95" s="2"/>
      <c r="F95" s="3"/>
      <c r="G95" s="7"/>
      <c r="H95" s="2"/>
      <c r="I95" s="3"/>
      <c r="J95" s="14"/>
      <c r="K95" s="10"/>
      <c r="L95" s="6"/>
    </row>
    <row r="96" spans="1:13" x14ac:dyDescent="0.25">
      <c r="A96" s="18"/>
      <c r="B96" s="2"/>
      <c r="C96" s="2"/>
      <c r="D96" s="2"/>
      <c r="E96" s="2"/>
      <c r="F96" s="3"/>
      <c r="G96" s="7"/>
      <c r="H96" s="2"/>
      <c r="I96" s="3"/>
      <c r="J96" s="14"/>
      <c r="K96" s="6"/>
      <c r="L96" s="6"/>
    </row>
    <row r="97" spans="1:12" x14ac:dyDescent="0.25">
      <c r="A97" s="18"/>
      <c r="B97" s="2"/>
      <c r="C97" s="2"/>
      <c r="D97" s="2"/>
      <c r="E97" s="2"/>
      <c r="F97" s="3"/>
      <c r="G97" s="7"/>
      <c r="H97" s="2"/>
      <c r="I97" s="3"/>
      <c r="J97" s="14"/>
      <c r="K97" s="6"/>
      <c r="L97" s="6"/>
    </row>
    <row r="98" spans="1:12" x14ac:dyDescent="0.25">
      <c r="A98" s="2"/>
      <c r="B98" s="2"/>
      <c r="C98" s="2"/>
      <c r="D98" s="2"/>
      <c r="E98" s="2"/>
      <c r="F98" s="2"/>
      <c r="G98" s="7"/>
      <c r="H98" s="2"/>
      <c r="I98" s="3"/>
      <c r="J98" s="14"/>
      <c r="K98" s="6"/>
      <c r="L98" s="6"/>
    </row>
    <row r="99" spans="1:12" x14ac:dyDescent="0.25">
      <c r="A99" s="2"/>
      <c r="B99" s="2"/>
      <c r="C99" s="2"/>
      <c r="D99" s="2"/>
      <c r="E99" s="2"/>
      <c r="F99" s="2"/>
      <c r="G99" s="7"/>
      <c r="H99" s="2"/>
      <c r="I99" s="3"/>
      <c r="J99" s="14"/>
      <c r="K99" s="6"/>
      <c r="L99" s="6"/>
    </row>
    <row r="100" spans="1:12" x14ac:dyDescent="0.25">
      <c r="A100" s="2"/>
      <c r="B100" s="2"/>
      <c r="C100" s="2"/>
      <c r="D100" s="2"/>
      <c r="E100" s="2"/>
      <c r="F100" s="2"/>
      <c r="G100" s="7"/>
      <c r="H100" s="2"/>
      <c r="I100" s="3"/>
      <c r="J100" s="14"/>
      <c r="K100" s="6"/>
      <c r="L100" s="6"/>
    </row>
    <row r="101" spans="1:12" x14ac:dyDescent="0.25">
      <c r="A101" s="2"/>
      <c r="B101" s="2"/>
      <c r="C101" s="2"/>
      <c r="D101" s="2"/>
      <c r="E101" s="2"/>
      <c r="F101" s="2"/>
      <c r="G101" s="7"/>
      <c r="H101" s="2"/>
      <c r="I101" s="3"/>
      <c r="J101" s="14"/>
      <c r="K101" s="6"/>
      <c r="L101" s="6"/>
    </row>
    <row r="102" spans="1:12" x14ac:dyDescent="0.25">
      <c r="A102" s="2"/>
      <c r="B102" s="2"/>
      <c r="C102" s="2"/>
      <c r="D102" s="2"/>
      <c r="E102" s="2"/>
      <c r="F102" s="2"/>
      <c r="G102" s="7"/>
      <c r="H102" s="2"/>
      <c r="I102" s="3"/>
      <c r="J102" s="14"/>
      <c r="K102" s="6"/>
      <c r="L102" s="6"/>
    </row>
    <row r="103" spans="1:12" x14ac:dyDescent="0.25">
      <c r="A103" s="2"/>
      <c r="B103" s="2"/>
      <c r="C103" s="2"/>
      <c r="D103" s="2"/>
      <c r="E103" s="2"/>
      <c r="F103" s="2"/>
      <c r="G103" s="7"/>
      <c r="H103" s="2"/>
      <c r="I103" s="3"/>
      <c r="J103" s="14"/>
      <c r="K103" s="6"/>
      <c r="L103" s="6"/>
    </row>
    <row r="104" spans="1:12" x14ac:dyDescent="0.25">
      <c r="A104" s="2"/>
      <c r="B104" s="2"/>
      <c r="C104" s="2"/>
      <c r="D104" s="2"/>
      <c r="E104" s="2"/>
      <c r="F104" s="2"/>
      <c r="G104" s="7"/>
      <c r="H104" s="2"/>
      <c r="I104" s="3"/>
      <c r="J104" s="14"/>
      <c r="K104" s="6"/>
      <c r="L104" s="6"/>
    </row>
    <row r="105" spans="1:12" x14ac:dyDescent="0.25">
      <c r="A105" s="2"/>
      <c r="B105" s="2"/>
      <c r="C105" s="2"/>
      <c r="D105" s="2"/>
      <c r="E105" s="2"/>
      <c r="F105" s="2"/>
      <c r="G105" s="7"/>
      <c r="H105" s="2"/>
      <c r="I105" s="2"/>
      <c r="J105" s="10"/>
      <c r="K105" s="6"/>
      <c r="L105" s="6"/>
    </row>
    <row r="106" spans="1:12" x14ac:dyDescent="0.25">
      <c r="A106" s="2"/>
      <c r="B106" s="2"/>
      <c r="C106" s="2"/>
      <c r="D106" s="2"/>
      <c r="E106" s="2"/>
      <c r="F106" s="2"/>
      <c r="G106" s="7"/>
      <c r="H106" s="2"/>
      <c r="I106" s="3"/>
      <c r="J106" s="14"/>
      <c r="K106" s="6"/>
      <c r="L106" s="6"/>
    </row>
    <row r="107" spans="1:12" x14ac:dyDescent="0.25">
      <c r="A107" s="2"/>
      <c r="B107" s="2"/>
      <c r="C107" s="2"/>
      <c r="D107" s="2"/>
      <c r="E107" s="2"/>
      <c r="F107" s="2"/>
      <c r="G107" s="7"/>
      <c r="H107" s="6"/>
      <c r="I107" s="8"/>
      <c r="J107" s="14"/>
      <c r="K107" s="6"/>
      <c r="L107" s="6"/>
    </row>
    <row r="108" spans="1:12" x14ac:dyDescent="0.25">
      <c r="A108" s="2"/>
      <c r="B108" s="2"/>
      <c r="C108" s="2"/>
      <c r="D108" s="2"/>
      <c r="E108" s="2"/>
      <c r="F108" s="2"/>
      <c r="G108" s="7"/>
      <c r="H108" s="2"/>
      <c r="I108" s="3"/>
      <c r="J108" s="14"/>
      <c r="K108" s="6"/>
      <c r="L108" s="6"/>
    </row>
    <row r="109" spans="1:12" x14ac:dyDescent="0.25">
      <c r="A109" s="2"/>
      <c r="B109" s="2"/>
      <c r="C109" s="2"/>
      <c r="D109" s="2"/>
      <c r="E109" s="2"/>
      <c r="F109" s="2"/>
      <c r="G109" s="7"/>
      <c r="H109" s="2"/>
      <c r="I109" s="3"/>
      <c r="J109" s="14"/>
      <c r="K109" s="10"/>
      <c r="L109" s="6"/>
    </row>
    <row r="110" spans="1:12" x14ac:dyDescent="0.25">
      <c r="A110" s="2"/>
      <c r="B110" s="2"/>
      <c r="C110" s="2"/>
      <c r="D110" s="2"/>
      <c r="E110" s="2"/>
      <c r="F110" s="2"/>
      <c r="G110" s="7"/>
      <c r="H110" s="2"/>
      <c r="I110" s="3"/>
      <c r="J110" s="14"/>
      <c r="K110" s="10"/>
      <c r="L110" s="6"/>
    </row>
    <row r="111" spans="1:12" x14ac:dyDescent="0.25">
      <c r="A111" s="2"/>
      <c r="B111" s="2"/>
      <c r="C111" s="2"/>
      <c r="D111" s="2"/>
      <c r="E111" s="2"/>
      <c r="F111" s="2"/>
      <c r="G111" s="7"/>
      <c r="H111" s="2"/>
      <c r="I111" s="3"/>
      <c r="J111" s="13"/>
      <c r="K111" s="6"/>
      <c r="L111" s="6"/>
    </row>
    <row r="112" spans="1:12" x14ac:dyDescent="0.25">
      <c r="A112" s="2"/>
      <c r="B112" s="2"/>
      <c r="C112" s="2"/>
      <c r="D112" s="2"/>
      <c r="E112" s="2"/>
      <c r="F112" s="2"/>
      <c r="G112" s="7"/>
      <c r="H112" s="2"/>
      <c r="I112" s="3"/>
      <c r="J112" s="13"/>
      <c r="K112" s="6"/>
      <c r="L112" s="2"/>
    </row>
    <row r="113" spans="1:12" x14ac:dyDescent="0.25">
      <c r="A113" s="2"/>
      <c r="B113" s="2"/>
      <c r="C113" s="2"/>
      <c r="D113" s="2"/>
      <c r="E113" s="2"/>
      <c r="F113" s="2"/>
      <c r="G113" s="7"/>
      <c r="H113" s="2"/>
      <c r="I113" s="3"/>
      <c r="J113" s="13"/>
      <c r="K113" s="6"/>
      <c r="L113" s="2"/>
    </row>
    <row r="114" spans="1:12" x14ac:dyDescent="0.25">
      <c r="A114" s="2"/>
      <c r="B114" s="2"/>
      <c r="C114" s="2"/>
      <c r="D114" s="2"/>
      <c r="E114" s="2"/>
      <c r="F114" s="2"/>
      <c r="G114" s="7"/>
      <c r="H114" s="2"/>
      <c r="I114" s="3"/>
      <c r="J114" s="13"/>
      <c r="K114" s="6"/>
      <c r="L114" s="2"/>
    </row>
    <row r="115" spans="1:12" x14ac:dyDescent="0.25">
      <c r="A115" s="2"/>
      <c r="B115" s="2"/>
      <c r="C115" s="2"/>
      <c r="D115" s="2"/>
      <c r="E115" s="2"/>
      <c r="F115" s="2"/>
      <c r="G115" s="7"/>
      <c r="H115" s="2"/>
      <c r="I115" s="2"/>
      <c r="J115" s="2"/>
      <c r="K115" s="6"/>
      <c r="L115" s="2"/>
    </row>
    <row r="116" spans="1:12" x14ac:dyDescent="0.25">
      <c r="A116" s="2"/>
      <c r="B116" s="2"/>
      <c r="C116" s="2"/>
      <c r="D116" s="2"/>
      <c r="E116" s="2"/>
      <c r="F116" s="2"/>
      <c r="G116" s="7"/>
      <c r="H116" s="2"/>
      <c r="I116" s="3"/>
      <c r="J116" s="13"/>
      <c r="K116" s="6"/>
      <c r="L116" s="6"/>
    </row>
    <row r="117" spans="1:12" x14ac:dyDescent="0.25">
      <c r="A117" s="2"/>
      <c r="B117" s="2"/>
      <c r="C117" s="2"/>
      <c r="D117" s="2"/>
      <c r="E117" s="2"/>
      <c r="F117" s="2"/>
      <c r="G117" s="7"/>
      <c r="H117" s="2"/>
      <c r="I117" s="3"/>
      <c r="J117" s="13"/>
      <c r="K117" s="6"/>
      <c r="L117" s="6"/>
    </row>
    <row r="118" spans="1:12" x14ac:dyDescent="0.25">
      <c r="A118" s="2"/>
      <c r="B118" s="2"/>
      <c r="C118" s="2"/>
      <c r="D118" s="2"/>
      <c r="E118" s="2"/>
      <c r="F118" s="2"/>
      <c r="G118" s="7"/>
      <c r="H118" s="2"/>
      <c r="I118" s="3"/>
      <c r="J118" s="13"/>
      <c r="K118" s="6"/>
      <c r="L118" s="6"/>
    </row>
    <row r="119" spans="1:12" x14ac:dyDescent="0.25">
      <c r="A119" s="2"/>
      <c r="B119" s="2"/>
      <c r="C119" s="2"/>
      <c r="D119" s="2"/>
      <c r="E119" s="2"/>
      <c r="F119" s="2"/>
      <c r="G119" s="7"/>
      <c r="H119" s="2"/>
      <c r="I119" s="3"/>
      <c r="J119" s="13"/>
      <c r="K119" s="6"/>
      <c r="L119" s="6"/>
    </row>
    <row r="120" spans="1:12" x14ac:dyDescent="0.25">
      <c r="A120" s="2"/>
      <c r="B120" s="2"/>
      <c r="C120" s="2"/>
      <c r="D120" s="2"/>
      <c r="E120" s="2"/>
      <c r="F120" s="2"/>
      <c r="G120" s="7"/>
      <c r="H120" s="2"/>
      <c r="I120" s="3"/>
      <c r="J120" s="13"/>
      <c r="K120" s="6"/>
      <c r="L120" s="6"/>
    </row>
    <row r="121" spans="1:12" x14ac:dyDescent="0.25">
      <c r="A121" s="2"/>
      <c r="B121" s="2"/>
      <c r="C121" s="2"/>
      <c r="D121" s="2"/>
      <c r="E121" s="2"/>
      <c r="F121" s="2"/>
      <c r="G121" s="7"/>
      <c r="H121" s="2"/>
      <c r="I121" s="3"/>
      <c r="J121" s="13"/>
      <c r="K121" s="6"/>
      <c r="L121" s="6"/>
    </row>
    <row r="122" spans="1:12" x14ac:dyDescent="0.25">
      <c r="A122" s="2"/>
      <c r="B122" s="2"/>
      <c r="C122" s="2"/>
      <c r="D122" s="2"/>
      <c r="E122" s="2"/>
      <c r="F122" s="2"/>
      <c r="G122" s="7"/>
      <c r="H122" s="2"/>
      <c r="I122" s="3"/>
      <c r="J122" s="13"/>
      <c r="K122" s="6"/>
      <c r="L122" s="6"/>
    </row>
    <row r="123" spans="1:12" x14ac:dyDescent="0.25">
      <c r="A123" s="2"/>
      <c r="B123" s="2"/>
      <c r="C123" s="2"/>
      <c r="D123" s="2"/>
      <c r="E123" s="2"/>
      <c r="F123" s="2"/>
      <c r="G123" s="7"/>
      <c r="H123" s="2"/>
      <c r="I123" s="3"/>
      <c r="J123" s="13"/>
      <c r="K123" s="6"/>
      <c r="L123" s="6"/>
    </row>
    <row r="124" spans="1:12" x14ac:dyDescent="0.25">
      <c r="A124" s="2"/>
      <c r="B124" s="2"/>
      <c r="C124" s="2"/>
      <c r="D124" s="2"/>
      <c r="E124" s="2"/>
      <c r="F124" s="2"/>
      <c r="G124" s="7"/>
      <c r="H124" s="2"/>
      <c r="I124" s="3"/>
      <c r="J124" s="13"/>
      <c r="K124" s="6"/>
      <c r="L124" s="6"/>
    </row>
    <row r="125" spans="1:12" x14ac:dyDescent="0.25">
      <c r="A125" s="2"/>
      <c r="B125" s="2"/>
      <c r="C125" s="2"/>
      <c r="D125" s="2"/>
      <c r="E125" s="2"/>
      <c r="F125" s="2"/>
      <c r="G125" s="7"/>
      <c r="H125" s="2"/>
      <c r="I125" s="3"/>
      <c r="J125" s="13"/>
      <c r="K125" s="6"/>
      <c r="L125" s="6"/>
    </row>
    <row r="126" spans="1:12" x14ac:dyDescent="0.25">
      <c r="A126" s="2"/>
      <c r="B126" s="2"/>
      <c r="C126" s="2"/>
      <c r="D126" s="2"/>
      <c r="E126" s="2"/>
      <c r="F126" s="2"/>
      <c r="G126" s="7"/>
      <c r="H126" s="2"/>
      <c r="I126" s="3"/>
      <c r="J126" s="13"/>
      <c r="K126" s="6"/>
      <c r="L126" s="6"/>
    </row>
    <row r="127" spans="1:12" x14ac:dyDescent="0.25">
      <c r="A127" s="2"/>
      <c r="B127" s="2"/>
      <c r="C127" s="2"/>
      <c r="D127" s="2"/>
      <c r="E127" s="2"/>
      <c r="F127" s="2"/>
      <c r="G127" s="7"/>
      <c r="H127" s="2"/>
      <c r="I127" s="3"/>
      <c r="J127" s="13"/>
      <c r="K127" s="6"/>
      <c r="L127" s="6"/>
    </row>
    <row r="128" spans="1:12" x14ac:dyDescent="0.25">
      <c r="A128" s="2"/>
      <c r="B128" s="2"/>
      <c r="C128" s="2"/>
      <c r="D128" s="2"/>
      <c r="E128" s="2"/>
      <c r="F128" s="2"/>
      <c r="G128" s="7"/>
      <c r="H128" s="2"/>
      <c r="I128" s="3"/>
      <c r="J128" s="13"/>
      <c r="K128" s="6"/>
      <c r="L128" s="6"/>
    </row>
    <row r="129" spans="1:12" x14ac:dyDescent="0.25">
      <c r="A129" s="2"/>
      <c r="B129" s="2"/>
      <c r="C129" s="2"/>
      <c r="D129" s="2"/>
      <c r="E129" s="2"/>
      <c r="F129" s="2"/>
      <c r="G129" s="7"/>
      <c r="H129" s="2"/>
      <c r="I129" s="2"/>
      <c r="J129" s="2"/>
      <c r="K129" s="6"/>
      <c r="L129" s="6"/>
    </row>
    <row r="130" spans="1:12" x14ac:dyDescent="0.25">
      <c r="A130" s="2"/>
      <c r="B130" s="2"/>
      <c r="C130" s="2"/>
      <c r="D130" s="2"/>
      <c r="E130" s="2"/>
      <c r="F130" s="2"/>
      <c r="G130" s="7"/>
      <c r="H130" s="2"/>
      <c r="I130" s="2"/>
      <c r="J130" s="2"/>
      <c r="K130" s="6"/>
      <c r="L130" s="6"/>
    </row>
    <row r="131" spans="1:12" x14ac:dyDescent="0.25">
      <c r="A131" s="2"/>
      <c r="B131" s="2"/>
      <c r="C131" s="2"/>
      <c r="D131" s="2"/>
      <c r="E131" s="2"/>
      <c r="F131" s="2"/>
      <c r="G131" s="7"/>
      <c r="H131" s="2"/>
      <c r="I131" s="3"/>
      <c r="J131" s="13"/>
      <c r="K131" s="6"/>
      <c r="L131" s="6"/>
    </row>
    <row r="132" spans="1:12" x14ac:dyDescent="0.25">
      <c r="A132" s="2"/>
      <c r="B132" s="2"/>
      <c r="C132" s="2"/>
      <c r="D132" s="2"/>
      <c r="E132" s="2"/>
      <c r="F132" s="2"/>
      <c r="G132" s="7"/>
      <c r="H132" s="2"/>
      <c r="I132" s="3"/>
      <c r="J132" s="13"/>
      <c r="K132" s="6"/>
      <c r="L132" s="6"/>
    </row>
    <row r="133" spans="1:12" x14ac:dyDescent="0.25">
      <c r="A133" s="2"/>
      <c r="B133" s="2"/>
      <c r="C133" s="2"/>
      <c r="D133" s="2"/>
      <c r="E133" s="2"/>
      <c r="F133" s="2"/>
      <c r="G133" s="7"/>
      <c r="H133" s="2"/>
      <c r="I133" s="3"/>
      <c r="J133" s="13"/>
      <c r="K133" s="6"/>
      <c r="L133" s="6"/>
    </row>
    <row r="134" spans="1:12" x14ac:dyDescent="0.25">
      <c r="A134" s="2"/>
      <c r="B134" s="2"/>
      <c r="C134" s="2"/>
      <c r="D134" s="2"/>
      <c r="E134" s="2"/>
      <c r="F134" s="2"/>
      <c r="G134" s="7"/>
      <c r="H134" s="2"/>
      <c r="I134" s="3"/>
      <c r="J134" s="13"/>
      <c r="K134" s="6"/>
      <c r="L134" s="6"/>
    </row>
    <row r="135" spans="1:12" x14ac:dyDescent="0.25">
      <c r="A135" s="2"/>
      <c r="B135" s="2"/>
      <c r="C135" s="2"/>
      <c r="D135" s="2"/>
      <c r="E135" s="2"/>
      <c r="F135" s="2"/>
      <c r="G135" s="7"/>
      <c r="H135" s="2"/>
      <c r="I135" s="3"/>
      <c r="J135" s="13"/>
      <c r="K135" s="6"/>
      <c r="L135" s="6"/>
    </row>
    <row r="136" spans="1:12" x14ac:dyDescent="0.25">
      <c r="A136" s="2"/>
      <c r="B136" s="2"/>
      <c r="C136" s="2"/>
      <c r="D136" s="2"/>
      <c r="E136" s="2"/>
      <c r="F136" s="2"/>
      <c r="G136" s="7"/>
      <c r="H136" s="2"/>
      <c r="I136" s="2"/>
      <c r="J136" s="2"/>
      <c r="K136" s="6"/>
      <c r="L136" s="6"/>
    </row>
    <row r="137" spans="1:12" x14ac:dyDescent="0.25">
      <c r="A137" s="2"/>
      <c r="B137" s="2"/>
      <c r="C137" s="2"/>
      <c r="D137" s="9"/>
      <c r="E137" s="2"/>
      <c r="F137" s="2"/>
      <c r="H137" s="2"/>
      <c r="I137" s="2"/>
      <c r="J137" s="2"/>
      <c r="K137" s="2"/>
      <c r="L137" s="2"/>
    </row>
    <row r="138" spans="1:12" x14ac:dyDescent="0.25">
      <c r="A138" s="2"/>
      <c r="B138" s="2"/>
      <c r="C138" s="2"/>
      <c r="D138" s="9"/>
      <c r="E138" s="2"/>
      <c r="F138" s="2"/>
      <c r="G138" s="2"/>
      <c r="H138" s="2"/>
      <c r="I138" s="2"/>
      <c r="J138" s="2"/>
      <c r="K138" s="2"/>
      <c r="L138" s="2"/>
    </row>
    <row r="139" spans="1:12" x14ac:dyDescent="0.25">
      <c r="A139" s="2"/>
      <c r="B139" s="2"/>
      <c r="C139" s="2"/>
      <c r="D139" s="9"/>
      <c r="E139" s="2"/>
      <c r="F139" s="2"/>
      <c r="G139" s="2"/>
      <c r="H139" s="2"/>
      <c r="I139" s="2"/>
      <c r="J139" s="2"/>
      <c r="K139" s="2"/>
      <c r="L139" s="2"/>
    </row>
    <row r="140" spans="1:12" x14ac:dyDescent="0.25">
      <c r="A140" s="2"/>
      <c r="B140" s="2"/>
      <c r="C140" s="2"/>
      <c r="D140" s="9"/>
      <c r="E140" s="2"/>
      <c r="F140" s="2"/>
      <c r="G140" s="2"/>
      <c r="H140" s="2"/>
      <c r="I140" s="2"/>
      <c r="J140" s="2"/>
      <c r="K140" s="2"/>
      <c r="L140" s="2"/>
    </row>
    <row r="141" spans="1:12" x14ac:dyDescent="0.25">
      <c r="A141" s="2"/>
      <c r="B141" s="2"/>
      <c r="C141" s="2"/>
      <c r="D141" s="9"/>
      <c r="E141" s="2"/>
      <c r="F141" s="2"/>
      <c r="G141" s="2"/>
      <c r="H141" s="2"/>
      <c r="I141" s="2"/>
      <c r="J141" s="2"/>
      <c r="K141" s="2"/>
      <c r="L141" s="2"/>
    </row>
    <row r="142" spans="1:12" x14ac:dyDescent="0.25">
      <c r="A142" s="2"/>
      <c r="B142" s="2"/>
      <c r="C142" s="2"/>
      <c r="D142" s="9"/>
      <c r="E142" s="2"/>
      <c r="F142" s="2"/>
      <c r="G142" s="2"/>
      <c r="H142" s="2"/>
      <c r="I142" s="2"/>
      <c r="J142" s="2"/>
      <c r="K142" s="2"/>
      <c r="L142" s="2"/>
    </row>
    <row r="143" spans="1:12" x14ac:dyDescent="0.25">
      <c r="A143" s="2"/>
      <c r="B143" s="2"/>
      <c r="G143" s="2"/>
      <c r="H143" s="2"/>
      <c r="I143" s="2"/>
      <c r="J143" s="2"/>
      <c r="K143" s="2"/>
      <c r="L143" s="2"/>
    </row>
    <row r="144" spans="1:12" x14ac:dyDescent="0.25">
      <c r="A144" s="2"/>
      <c r="B144" s="2"/>
      <c r="G144" s="2"/>
      <c r="H144" s="2"/>
      <c r="I144" s="2"/>
      <c r="J144" s="2"/>
      <c r="K144" s="2"/>
      <c r="L144" s="2"/>
    </row>
    <row r="145" spans="1:12" x14ac:dyDescent="0.25">
      <c r="A145" s="2"/>
      <c r="B145" s="2"/>
      <c r="G145" s="2"/>
      <c r="H145" s="2"/>
      <c r="I145" s="2"/>
      <c r="J145" s="2"/>
      <c r="K145" s="2"/>
      <c r="L145" s="2"/>
    </row>
    <row r="146" spans="1:12" x14ac:dyDescent="0.25">
      <c r="A146" s="2"/>
      <c r="B146" s="2"/>
      <c r="G146" s="2"/>
      <c r="H146" s="2"/>
      <c r="I146" s="2"/>
      <c r="J146" s="2"/>
      <c r="K146" s="2"/>
      <c r="L146" s="2"/>
    </row>
    <row r="147" spans="1:12" x14ac:dyDescent="0.25">
      <c r="A147" s="2"/>
      <c r="B147" s="2"/>
      <c r="G147" s="2"/>
      <c r="H147" s="2"/>
      <c r="I147" s="2"/>
      <c r="J147" s="2"/>
      <c r="K147" s="2"/>
      <c r="L147" s="2"/>
    </row>
    <row r="148" spans="1:12" x14ac:dyDescent="0.25">
      <c r="A148" s="2"/>
      <c r="B148" s="2"/>
      <c r="G148" s="2"/>
      <c r="H148" s="2"/>
      <c r="I148" s="2"/>
      <c r="J148" s="2"/>
      <c r="K148" s="2"/>
      <c r="L148" s="2"/>
    </row>
    <row r="149" spans="1:12" x14ac:dyDescent="0.25">
      <c r="A149" s="2"/>
      <c r="B149" s="2"/>
      <c r="G149" s="2"/>
      <c r="H149" s="2"/>
      <c r="I149" s="2"/>
      <c r="J149" s="2"/>
      <c r="K149" s="2"/>
      <c r="L149" s="2"/>
    </row>
    <row r="150" spans="1:12" x14ac:dyDescent="0.25">
      <c r="A150" s="2"/>
      <c r="B150" s="2"/>
      <c r="G150" s="2"/>
      <c r="H150" s="2"/>
      <c r="I150" s="2"/>
      <c r="J150" s="2"/>
      <c r="K150" s="2"/>
      <c r="L150" s="2"/>
    </row>
    <row r="151" spans="1:12" x14ac:dyDescent="0.25">
      <c r="A151" s="2"/>
      <c r="B151" s="2"/>
      <c r="G151" s="2"/>
      <c r="H151" s="2"/>
      <c r="I151" s="2"/>
      <c r="J151" s="2"/>
      <c r="K151" s="2"/>
      <c r="L151" s="2"/>
    </row>
    <row r="152" spans="1:12" x14ac:dyDescent="0.25">
      <c r="A152" s="2"/>
      <c r="B152" s="2"/>
      <c r="G152" s="2"/>
      <c r="H152" s="2"/>
      <c r="I152" s="2"/>
      <c r="J152" s="2"/>
      <c r="K152" s="2"/>
      <c r="L152" s="2"/>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Oleg</cp:lastModifiedBy>
  <dcterms:created xsi:type="dcterms:W3CDTF">2021-04-20T09:59:41Z</dcterms:created>
  <dcterms:modified xsi:type="dcterms:W3CDTF">2021-04-20T10:15:18Z</dcterms:modified>
</cp:coreProperties>
</file>