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ідкриті дані\фінзвіти\9 міс. 2020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F73" i="1"/>
  <c r="F70" i="1"/>
  <c r="E70" i="1"/>
  <c r="G70" i="1" s="1"/>
  <c r="D70" i="1"/>
  <c r="C70" i="1"/>
  <c r="G69" i="1"/>
  <c r="F69" i="1"/>
  <c r="G68" i="1"/>
  <c r="F68" i="1"/>
  <c r="E67" i="1"/>
  <c r="C67" i="1"/>
  <c r="E66" i="1"/>
  <c r="G66" i="1" s="1"/>
  <c r="D66" i="1"/>
  <c r="C66" i="1"/>
  <c r="D65" i="1"/>
  <c r="G65" i="1" s="1"/>
  <c r="G64" i="1"/>
  <c r="F64" i="1"/>
  <c r="F62" i="1"/>
  <c r="E62" i="1"/>
  <c r="G62" i="1" s="1"/>
  <c r="D62" i="1"/>
  <c r="C62" i="1"/>
  <c r="B62" i="1"/>
  <c r="E61" i="1"/>
  <c r="G61" i="1" s="1"/>
  <c r="D61" i="1"/>
  <c r="C61" i="1"/>
  <c r="B61" i="1"/>
  <c r="F60" i="1"/>
  <c r="E60" i="1"/>
  <c r="G60" i="1" s="1"/>
  <c r="D60" i="1"/>
  <c r="C60" i="1"/>
  <c r="B60" i="1"/>
  <c r="E58" i="1"/>
  <c r="G58" i="1" s="1"/>
  <c r="D58" i="1"/>
  <c r="C58" i="1"/>
  <c r="B58" i="1"/>
  <c r="G56" i="1"/>
  <c r="F56" i="1"/>
  <c r="E56" i="1"/>
  <c r="D56" i="1"/>
  <c r="C56" i="1"/>
  <c r="B56" i="1"/>
  <c r="B55" i="1"/>
  <c r="E54" i="1"/>
  <c r="G54" i="1" s="1"/>
  <c r="D54" i="1"/>
  <c r="C54" i="1"/>
  <c r="B54" i="1"/>
  <c r="G53" i="1"/>
  <c r="E53" i="1"/>
  <c r="F53" i="1" s="1"/>
  <c r="D53" i="1"/>
  <c r="C53" i="1"/>
  <c r="B53" i="1"/>
  <c r="E52" i="1"/>
  <c r="G52" i="1" s="1"/>
  <c r="D52" i="1"/>
  <c r="C52" i="1"/>
  <c r="B52" i="1"/>
  <c r="G51" i="1"/>
  <c r="E51" i="1"/>
  <c r="F51" i="1" s="1"/>
  <c r="D51" i="1"/>
  <c r="C51" i="1"/>
  <c r="B51" i="1"/>
  <c r="B49" i="1"/>
  <c r="G48" i="1"/>
  <c r="E48" i="1"/>
  <c r="F48" i="1" s="1"/>
  <c r="D48" i="1"/>
  <c r="C48" i="1"/>
  <c r="B48" i="1"/>
  <c r="E47" i="1"/>
  <c r="G47" i="1" s="1"/>
  <c r="D47" i="1"/>
  <c r="D49" i="1" s="1"/>
  <c r="C47" i="1"/>
  <c r="C49" i="1" s="1"/>
  <c r="B47" i="1"/>
  <c r="B45" i="1"/>
  <c r="B44" i="1"/>
  <c r="B42" i="1"/>
  <c r="G41" i="1"/>
  <c r="F41" i="1"/>
  <c r="E41" i="1"/>
  <c r="D41" i="1"/>
  <c r="C41" i="1"/>
  <c r="B41" i="1"/>
  <c r="F40" i="1"/>
  <c r="B40" i="1"/>
  <c r="G39" i="1"/>
  <c r="F39" i="1"/>
  <c r="E39" i="1"/>
  <c r="D39" i="1"/>
  <c r="C39" i="1"/>
  <c r="B39" i="1"/>
  <c r="E38" i="1"/>
  <c r="G38" i="1" s="1"/>
  <c r="D38" i="1"/>
  <c r="C38" i="1"/>
  <c r="B38" i="1"/>
  <c r="F37" i="1"/>
  <c r="E37" i="1"/>
  <c r="G37" i="1" s="1"/>
  <c r="D37" i="1"/>
  <c r="C37" i="1"/>
  <c r="B37" i="1"/>
  <c r="E36" i="1"/>
  <c r="G36" i="1" s="1"/>
  <c r="D36" i="1"/>
  <c r="C36" i="1"/>
  <c r="B36" i="1"/>
  <c r="G35" i="1"/>
  <c r="F35" i="1"/>
  <c r="E35" i="1"/>
  <c r="D35" i="1"/>
  <c r="C35" i="1"/>
  <c r="B35" i="1"/>
  <c r="E34" i="1"/>
  <c r="G34" i="1" s="1"/>
  <c r="D34" i="1"/>
  <c r="C34" i="1"/>
  <c r="B34" i="1"/>
  <c r="G33" i="1"/>
  <c r="F33" i="1"/>
  <c r="E33" i="1"/>
  <c r="D33" i="1"/>
  <c r="C33" i="1"/>
  <c r="B33" i="1"/>
  <c r="G32" i="1"/>
  <c r="F32" i="1"/>
  <c r="C32" i="1"/>
  <c r="B32" i="1"/>
  <c r="E31" i="1"/>
  <c r="G31" i="1" s="1"/>
  <c r="D31" i="1"/>
  <c r="C31" i="1"/>
  <c r="B31" i="1"/>
  <c r="G30" i="1"/>
  <c r="F30" i="1"/>
  <c r="E30" i="1"/>
  <c r="D30" i="1"/>
  <c r="C30" i="1"/>
  <c r="B30" i="1"/>
  <c r="G29" i="1"/>
  <c r="F29" i="1"/>
  <c r="C29" i="1"/>
  <c r="B29" i="1"/>
  <c r="E28" i="1"/>
  <c r="G28" i="1" s="1"/>
  <c r="D28" i="1"/>
  <c r="C28" i="1"/>
  <c r="B28" i="1"/>
  <c r="E49" i="1" l="1"/>
  <c r="F47" i="1"/>
  <c r="F52" i="1"/>
  <c r="F54" i="1"/>
  <c r="F65" i="1"/>
  <c r="D67" i="1"/>
  <c r="G67" i="1" s="1"/>
  <c r="F28" i="1"/>
  <c r="F31" i="1"/>
  <c r="F34" i="1"/>
  <c r="F36" i="1"/>
  <c r="F38" i="1"/>
  <c r="F58" i="1"/>
  <c r="F61" i="1"/>
  <c r="F66" i="1"/>
  <c r="G49" i="1" l="1"/>
  <c r="F49" i="1"/>
  <c r="F67" i="1"/>
</calcChain>
</file>

<file path=xl/sharedStrings.xml><?xml version="1.0" encoding="utf-8"?>
<sst xmlns="http://schemas.openxmlformats.org/spreadsheetml/2006/main" count="101" uniqueCount="101">
  <si>
    <t>Додаток 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</si>
  <si>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</si>
  <si>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Рік 2020</t>
  </si>
  <si>
    <t>Коди</t>
  </si>
  <si>
    <t xml:space="preserve">Підприємство  </t>
  </si>
  <si>
    <t>Комунальне підприємство "Міська інфраструктура" Дніпровської міської ради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</si>
  <si>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</si>
  <si>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</si>
  <si>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</si>
  <si>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</si>
  <si>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</si>
  <si>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Дніпропетровська область, місто Дніпро, Шевченківський район</t>
  </si>
  <si>
    <t>за КОАТУУ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</si>
  <si>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</si>
  <si>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</si>
  <si>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</si>
  <si>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</si>
  <si>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</si>
  <si>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комплексне обслуговування об'єктів</t>
  </si>
  <si>
    <t xml:space="preserve">за  КВЕД  </t>
  </si>
  <si>
    <t>81.10</t>
  </si>
  <si>
    <t>Одиниця виміру, тис. гривень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</si>
  <si>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</si>
  <si>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</si>
  <si>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</si>
  <si>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</si>
  <si>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</si>
  <si>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</si>
  <si>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</si>
  <si>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49000, м.Дніпро, просп.Дмитра Яворницького, буд.75</t>
  </si>
  <si>
    <t xml:space="preserve">Телефон </t>
  </si>
  <si>
    <t>(056) 767-03-36</t>
  </si>
  <si>
    <t xml:space="preserve">Прізвище та ініціали керівника  </t>
  </si>
  <si>
    <t>Басова Н.В.</t>
  </si>
  <si>
    <t>ЗВІТ</t>
  </si>
  <si>
    <t>ПРО ВИКОНАННЯ ФІНАНСОВОГО ПЛАНУ ПІДПРИЄМСТВА</t>
  </si>
  <si>
    <t>за 9 місяців 2020 року</t>
  </si>
  <si>
    <t>(І квартал, півріччя, 9 місяців, рік)</t>
  </si>
  <si>
    <t>Основні фінансові показники</t>
  </si>
  <si>
    <t>Найменування показника</t>
  </si>
  <si>
    <t xml:space="preserve">Код рядка </t>
  </si>
  <si>
    <t>Минулий рік (аналогічний період)</t>
  </si>
  <si>
    <t>Звітний період</t>
  </si>
  <si>
    <t xml:space="preserve"> 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</si>
  <si>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</si>
  <si>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</si>
  <si>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</si>
  <si>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</si>
  <si>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</si>
  <si>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</si>
  <si>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</si>
  <si>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</si>
  <si>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</si>
  <si>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</si>
  <si>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Інші операційні доходи/витрати</t>
  </si>
  <si>
    <t>Фінансовий результат від операційної діяльності</t>
  </si>
  <si>
    <t>EBITDA</t>
  </si>
  <si>
    <t>Рентабельність EBITDA</t>
  </si>
  <si>
    <t>Доходи/витрати від фінансової та інвестиційної діяльності</t>
  </si>
  <si>
    <t>Інші доходи/витрати</t>
  </si>
  <si>
    <t>Фінансовий результат до оподаткування</t>
  </si>
  <si>
    <t>Витрати (дохід) з податку на прибуток</t>
  </si>
  <si>
    <t>Чистий  фінансовий результат</t>
  </si>
  <si>
    <t>Коефіцієнт рентабельності діяльності</t>
  </si>
  <si>
    <t>IІ. Розрахунки з бюджетом</t>
  </si>
  <si>
    <t>Відрахування частини чистого прибутку</t>
  </si>
  <si>
    <t>Податок на прибуток підприємств</t>
  </si>
  <si>
    <t>Податок на додану вартість нарахований/до відшкодування (з мінусом)</t>
  </si>
  <si>
    <t>2120/2130</t>
  </si>
  <si>
    <t>Сплата інших податків, зборів, обов'язкових платежів до державного та місцевих бюджетів</t>
  </si>
  <si>
    <t xml:space="preserve">Єдиний внесок на загальнообов'язкове державне соціальне страхування                              </t>
  </si>
  <si>
    <t>Усього виплат на користь держави</t>
  </si>
  <si>
    <t>ІІІ. Рух грошових коштів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</si>
  <si>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</si>
  <si>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</si>
  <si>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інвестиційної діяльності</t>
  </si>
  <si>
    <t>Чистий рух грошових коштів від фінансової діяльності</t>
  </si>
  <si>
    <t xml:space="preserve">Вплив зміни валютних курсів на залишок коштів </t>
  </si>
  <si>
    <t>Грошові кошти на кінець періоду</t>
  </si>
  <si>
    <t>IV. Капітальні інвестиції</t>
  </si>
  <si>
    <t>Капітальні інвестиції</t>
  </si>
  <si>
    <t>V. Коефіцієнтний аналіз</t>
  </si>
  <si>
    <t>Коефіцієнт рентабельності активів</t>
  </si>
  <si>
    <t>Коефіцієнт рентабельності власного капіталу</t>
  </si>
  <si>
    <t>Коефіцієнт фінансової стійкості</t>
  </si>
  <si>
    <t>VI. Звіт про фінансовий стан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</si>
  <si>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</si>
  <si>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</si>
  <si>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</si>
  <si>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</si>
  <si>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</si>
  <si>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</si>
  <si>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</si>
  <si>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</si>
  <si>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</si>
  <si>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</si>
  <si>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Директор</t>
  </si>
  <si>
    <t>Н.В. Басова</t>
  </si>
  <si>
    <t xml:space="preserve">                                               (посада)</t>
  </si>
  <si>
    <t>(підпис)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</si>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</sst>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#,##0;\-#,##0"/>
    <numFmt numFmtId="165" formatCode="#,##0.0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3" borderId="0" applyNumberFormat="0" applyFill="0" applyAlignment="0">
      <alignment horizontal="center"/>
      <protection locked="0"/>
    </xf>
    <xf numFmtId="0" fontId="12" fillId="0" borderId="0"/>
  </cellStyleXfs>
  <cellXfs count="64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left" vertical="center" wrapText="1"/>
      <protection locked="0"/>
    </xf>
    <xf numFmtId="3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5" xfId="3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1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</cellXfs>
  <cellStyles count="4">
    <cellStyle name="Normal_GSE DCF_Model_31_07_09 final" xfId="2"/>
    <cellStyle name="Обычный" xfId="0" builtinId="0"/>
    <cellStyle name="Обычный 2" xfId="3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75</xdr:row>
      <xdr:rowOff>0</xdr:rowOff>
    </xdr:from>
    <xdr:to>
      <xdr:col>0</xdr:col>
      <xdr:colOff>4743450</xdr:colOff>
      <xdr:row>75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52550" y="284321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75</xdr:row>
      <xdr:rowOff>0</xdr:rowOff>
    </xdr:from>
    <xdr:to>
      <xdr:col>3</xdr:col>
      <xdr:colOff>1619250</xdr:colOff>
      <xdr:row>75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0" y="284321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75</xdr:row>
      <xdr:rowOff>0</xdr:rowOff>
    </xdr:from>
    <xdr:to>
      <xdr:col>6</xdr:col>
      <xdr:colOff>1447800</xdr:colOff>
      <xdr:row>75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915650" y="284321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5;%20&#1052;&#1030;%20-%20&#1079;&#1074;&#1110;&#1090;%209%20&#1084;&#1110;&#1089;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план - зведені показники"/>
      <sheetName val="1. Фін результат"/>
      <sheetName val="2. Розрахунки з бюджетом"/>
      <sheetName val="3. Рух грошових коштів"/>
      <sheetName val="4. Кап. інвестиції"/>
      <sheetName val=" 5. Коефіцієнти"/>
      <sheetName val="6.1. Інша інфо_1"/>
      <sheetName val="6.2. Інша інфо_2"/>
      <sheetName val="Штатний розпис з вересня 2016"/>
      <sheetName val="Лист1"/>
    </sheetNames>
    <sheetDataSet>
      <sheetData sheetId="0">
        <row r="67">
          <cell r="C67">
            <v>302438</v>
          </cell>
          <cell r="D67">
            <v>293855</v>
          </cell>
        </row>
        <row r="73">
          <cell r="C73">
            <v>299984</v>
          </cell>
          <cell r="D73">
            <v>293315</v>
          </cell>
        </row>
      </sheetData>
      <sheetData sheetId="1">
        <row r="8">
          <cell r="B8">
            <v>1000</v>
          </cell>
          <cell r="C8">
            <v>664</v>
          </cell>
          <cell r="D8">
            <v>195</v>
          </cell>
          <cell r="E8">
            <v>740</v>
          </cell>
        </row>
        <row r="12">
          <cell r="B12">
            <v>1010</v>
          </cell>
        </row>
        <row r="21">
          <cell r="B21">
            <v>1020</v>
          </cell>
          <cell r="C21">
            <v>664</v>
          </cell>
          <cell r="D21">
            <v>195</v>
          </cell>
          <cell r="E21">
            <v>740</v>
          </cell>
        </row>
        <row r="26">
          <cell r="B26">
            <v>1040</v>
          </cell>
          <cell r="C26">
            <v>12149</v>
          </cell>
          <cell r="D26">
            <v>15198</v>
          </cell>
          <cell r="E26">
            <v>15140</v>
          </cell>
        </row>
        <row r="62">
          <cell r="B62">
            <v>1070</v>
          </cell>
        </row>
        <row r="101">
          <cell r="B101">
            <v>1100</v>
          </cell>
          <cell r="C101">
            <v>-30572</v>
          </cell>
          <cell r="D101">
            <v>-36523</v>
          </cell>
          <cell r="E101">
            <v>-36460</v>
          </cell>
        </row>
        <row r="114">
          <cell r="B114">
            <v>1170</v>
          </cell>
          <cell r="C114">
            <v>-17069</v>
          </cell>
          <cell r="D114">
            <v>-21279</v>
          </cell>
          <cell r="E114">
            <v>-22355</v>
          </cell>
        </row>
        <row r="115">
          <cell r="B115">
            <v>1180</v>
          </cell>
        </row>
        <row r="117">
          <cell r="B117">
            <v>1200</v>
          </cell>
          <cell r="C117">
            <v>-17069</v>
          </cell>
          <cell r="D117">
            <v>-21279</v>
          </cell>
          <cell r="E117">
            <v>-22355</v>
          </cell>
        </row>
        <row r="122">
          <cell r="B122">
            <v>1300</v>
          </cell>
          <cell r="C122">
            <v>-18576</v>
          </cell>
          <cell r="D122">
            <v>-21520</v>
          </cell>
          <cell r="E122">
            <v>-22060</v>
          </cell>
        </row>
        <row r="123">
          <cell r="B123">
            <v>1310</v>
          </cell>
        </row>
        <row r="124">
          <cell r="B124">
            <v>1320</v>
          </cell>
          <cell r="C124">
            <v>13503</v>
          </cell>
          <cell r="D124">
            <v>15244</v>
          </cell>
          <cell r="E124">
            <v>14105</v>
          </cell>
        </row>
        <row r="133">
          <cell r="B133">
            <v>1410</v>
          </cell>
          <cell r="C133">
            <v>-27052</v>
          </cell>
          <cell r="D133">
            <v>-34102</v>
          </cell>
          <cell r="E133">
            <v>-32415</v>
          </cell>
        </row>
      </sheetData>
      <sheetData sheetId="2">
        <row r="21">
          <cell r="B21">
            <v>2100</v>
          </cell>
        </row>
        <row r="24">
          <cell r="B24">
            <v>2110</v>
          </cell>
        </row>
        <row r="27">
          <cell r="B27">
            <v>2140</v>
          </cell>
          <cell r="C27">
            <v>2183</v>
          </cell>
          <cell r="D27">
            <v>2982</v>
          </cell>
          <cell r="E27">
            <v>3075</v>
          </cell>
        </row>
        <row r="38">
          <cell r="B38">
            <v>2150</v>
          </cell>
          <cell r="C38">
            <v>2467</v>
          </cell>
          <cell r="D38">
            <v>3364</v>
          </cell>
          <cell r="E38">
            <v>3465</v>
          </cell>
        </row>
        <row r="39">
          <cell r="B39">
            <v>2200</v>
          </cell>
        </row>
      </sheetData>
      <sheetData sheetId="3">
        <row r="29">
          <cell r="B29">
            <v>3090</v>
          </cell>
          <cell r="C29">
            <v>-658</v>
          </cell>
          <cell r="D29">
            <v>-18867</v>
          </cell>
          <cell r="E29">
            <v>-19476</v>
          </cell>
        </row>
        <row r="79">
          <cell r="B79">
            <v>3320</v>
          </cell>
          <cell r="C79">
            <v>-27775</v>
          </cell>
          <cell r="D79">
            <v>-23838</v>
          </cell>
          <cell r="E79">
            <v>-48357</v>
          </cell>
        </row>
        <row r="109">
          <cell r="B109">
            <v>3580</v>
          </cell>
          <cell r="C109">
            <v>38886</v>
          </cell>
          <cell r="D109">
            <v>41436</v>
          </cell>
          <cell r="E109">
            <v>71462</v>
          </cell>
        </row>
        <row r="111">
          <cell r="B111">
            <v>3600</v>
          </cell>
          <cell r="C111">
            <v>15292</v>
          </cell>
          <cell r="D111">
            <v>9095</v>
          </cell>
          <cell r="E111">
            <v>9095</v>
          </cell>
        </row>
        <row r="112">
          <cell r="B112">
            <v>3610</v>
          </cell>
        </row>
        <row r="113">
          <cell r="B113">
            <v>3620</v>
          </cell>
          <cell r="C113">
            <v>25745</v>
          </cell>
          <cell r="D113">
            <v>7826</v>
          </cell>
          <cell r="E113">
            <v>12724</v>
          </cell>
        </row>
      </sheetData>
      <sheetData sheetId="4">
        <row r="6">
          <cell r="B6">
            <v>4000</v>
          </cell>
          <cell r="C6">
            <v>27775</v>
          </cell>
          <cell r="D6">
            <v>23838</v>
          </cell>
          <cell r="E6">
            <v>48357</v>
          </cell>
        </row>
      </sheetData>
      <sheetData sheetId="5">
        <row r="8">
          <cell r="B8">
            <v>5010</v>
          </cell>
          <cell r="D8">
            <v>-40.74096385542169</v>
          </cell>
          <cell r="E8">
            <v>-43.804054054054056</v>
          </cell>
        </row>
        <row r="9">
          <cell r="B9">
            <v>5020</v>
          </cell>
          <cell r="E9">
            <v>-6.3286480671507633E-2</v>
          </cell>
        </row>
        <row r="10">
          <cell r="B10">
            <v>5030</v>
          </cell>
          <cell r="E10">
            <v>-6.3422757861528165E-2</v>
          </cell>
        </row>
        <row r="11">
          <cell r="B11">
            <v>5040</v>
          </cell>
        </row>
        <row r="14">
          <cell r="B14">
            <v>5110</v>
          </cell>
          <cell r="D14">
            <v>122.24286878565607</v>
          </cell>
          <cell r="E14">
            <v>464.39525691699606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"/>
  <sheetViews>
    <sheetView tabSelected="1" topLeftCell="A40" workbookViewId="0">
      <selection sqref="A1:XFD1048576"/>
    </sheetView>
  </sheetViews>
  <sheetFormatPr defaultRowHeight="23.25" x14ac:dyDescent="0.25"/>
  <cols>
    <col min="1" max="1" width="72.5703125" style="1" customWidth="1"/>
    <col min="2" max="2" width="17.140625" style="3" customWidth="1"/>
    <col min="3" max="4" width="25.28515625" style="3" customWidth="1"/>
    <col min="5" max="5" width="23.42578125" style="3" customWidth="1"/>
    <col min="6" max="6" width="23.85546875" style="3" customWidth="1"/>
    <col min="7" max="7" width="22.42578125" style="3" customWidth="1"/>
    <col min="8" max="8" width="10" style="5" customWidth="1"/>
    <col min="9" max="9" width="9.5703125" style="5" customWidth="1"/>
    <col min="10" max="16384" width="9.140625" style="5"/>
  </cols>
  <sheetData>
    <row r="1" spans="1:11" ht="23.25" customHeight="1" x14ac:dyDescent="0.35">
      <c r="B1" s="2"/>
      <c r="D1" s="1"/>
      <c r="E1" s="1" t="s">
        <v>0</v>
      </c>
      <c r="F1" s="1"/>
      <c r="G1" s="1"/>
      <c r="H1" s="4"/>
      <c r="I1" s="4"/>
      <c r="J1" s="4"/>
      <c r="K1" s="4"/>
    </row>
    <row r="2" spans="1:11" ht="18.75" customHeight="1" x14ac:dyDescent="0.35">
      <c r="A2" s="6"/>
      <c r="D2" s="7"/>
      <c r="E2" s="8" t="s">
        <v>1</v>
      </c>
      <c r="F2" s="8"/>
      <c r="G2" s="8"/>
      <c r="H2" s="4"/>
      <c r="I2" s="4"/>
      <c r="J2" s="4"/>
      <c r="K2" s="4"/>
    </row>
    <row r="3" spans="1:11" ht="18.75" customHeight="1" x14ac:dyDescent="0.35">
      <c r="A3" s="3"/>
      <c r="C3" s="7"/>
      <c r="D3" s="7"/>
      <c r="E3" s="8"/>
      <c r="F3" s="8"/>
      <c r="G3" s="8"/>
      <c r="H3" s="4"/>
      <c r="I3" s="4"/>
      <c r="J3" s="4"/>
      <c r="K3" s="4"/>
    </row>
    <row r="4" spans="1:11" ht="18.75" customHeight="1" x14ac:dyDescent="0.35">
      <c r="A4" s="3"/>
      <c r="C4" s="7"/>
      <c r="D4" s="7"/>
      <c r="E4" s="8"/>
      <c r="F4" s="8"/>
      <c r="G4" s="8"/>
      <c r="H4" s="4"/>
      <c r="I4" s="4"/>
      <c r="J4" s="4"/>
      <c r="K4" s="4"/>
    </row>
    <row r="5" spans="1:11" ht="62.25" customHeight="1" x14ac:dyDescent="0.25">
      <c r="B5" s="9"/>
      <c r="C5" s="9"/>
      <c r="E5" s="10"/>
      <c r="F5" s="10"/>
      <c r="G5" s="10"/>
    </row>
    <row r="6" spans="1:11" ht="25.5" customHeight="1" x14ac:dyDescent="0.25">
      <c r="A6" s="11"/>
      <c r="B6" s="12"/>
      <c r="C6" s="12"/>
      <c r="D6" s="12"/>
      <c r="E6" s="13"/>
      <c r="F6" s="14" t="s">
        <v>2</v>
      </c>
      <c r="G6" s="15" t="s">
        <v>3</v>
      </c>
    </row>
    <row r="7" spans="1:11" ht="77.25" customHeight="1" x14ac:dyDescent="0.25">
      <c r="A7" s="16" t="s">
        <v>4</v>
      </c>
      <c r="B7" s="12" t="s">
        <v>5</v>
      </c>
      <c r="C7" s="12"/>
      <c r="D7" s="12"/>
      <c r="E7" s="17"/>
      <c r="F7" s="18" t="s">
        <v>6</v>
      </c>
      <c r="G7" s="15">
        <v>39754779</v>
      </c>
    </row>
    <row r="8" spans="1:11" ht="25.5" customHeight="1" x14ac:dyDescent="0.25">
      <c r="A8" s="11" t="s">
        <v>7</v>
      </c>
      <c r="B8" s="12" t="s">
        <v>8</v>
      </c>
      <c r="C8" s="12"/>
      <c r="D8" s="12"/>
      <c r="E8" s="13"/>
      <c r="F8" s="18" t="s">
        <v>9</v>
      </c>
      <c r="G8" s="15">
        <v>150</v>
      </c>
    </row>
    <row r="9" spans="1:11" ht="51" customHeight="1" x14ac:dyDescent="0.25">
      <c r="A9" s="11" t="s">
        <v>10</v>
      </c>
      <c r="B9" s="12" t="s">
        <v>11</v>
      </c>
      <c r="C9" s="12"/>
      <c r="D9" s="12"/>
      <c r="E9" s="13"/>
      <c r="F9" s="18" t="s">
        <v>12</v>
      </c>
      <c r="G9" s="15">
        <v>1210136600</v>
      </c>
    </row>
    <row r="10" spans="1:11" ht="25.5" customHeight="1" x14ac:dyDescent="0.25">
      <c r="A10" s="16" t="s">
        <v>13</v>
      </c>
      <c r="B10" s="12"/>
      <c r="C10" s="12"/>
      <c r="D10" s="12"/>
      <c r="E10" s="17"/>
      <c r="F10" s="18" t="s">
        <v>14</v>
      </c>
      <c r="G10" s="15"/>
    </row>
    <row r="11" spans="1:11" ht="25.5" customHeight="1" x14ac:dyDescent="0.25">
      <c r="A11" s="16" t="s">
        <v>15</v>
      </c>
      <c r="B11" s="12"/>
      <c r="C11" s="12"/>
      <c r="D11" s="12"/>
      <c r="E11" s="17"/>
      <c r="F11" s="18" t="s">
        <v>16</v>
      </c>
      <c r="G11" s="15"/>
    </row>
    <row r="12" spans="1:11" ht="25.5" customHeight="1" x14ac:dyDescent="0.25">
      <c r="A12" s="16" t="s">
        <v>17</v>
      </c>
      <c r="B12" s="12" t="s">
        <v>18</v>
      </c>
      <c r="C12" s="12"/>
      <c r="D12" s="12"/>
      <c r="E12" s="17"/>
      <c r="F12" s="18" t="s">
        <v>19</v>
      </c>
      <c r="G12" s="15" t="s">
        <v>20</v>
      </c>
    </row>
    <row r="13" spans="1:11" ht="25.5" customHeight="1" x14ac:dyDescent="0.25">
      <c r="A13" s="16" t="s">
        <v>21</v>
      </c>
      <c r="B13" s="12"/>
      <c r="C13" s="12"/>
      <c r="D13" s="12"/>
      <c r="E13" s="12" t="s">
        <v>22</v>
      </c>
      <c r="F13" s="19"/>
      <c r="G13" s="20" t="s">
        <v>23</v>
      </c>
    </row>
    <row r="14" spans="1:11" ht="25.5" customHeight="1" x14ac:dyDescent="0.25">
      <c r="A14" s="16" t="s">
        <v>24</v>
      </c>
      <c r="B14" s="12" t="s">
        <v>25</v>
      </c>
      <c r="C14" s="12"/>
      <c r="D14" s="12"/>
      <c r="E14" s="12" t="s">
        <v>26</v>
      </c>
      <c r="F14" s="21"/>
      <c r="G14" s="22"/>
    </row>
    <row r="15" spans="1:11" ht="25.5" customHeight="1" x14ac:dyDescent="0.25">
      <c r="A15" s="16" t="s">
        <v>27</v>
      </c>
      <c r="B15" s="12">
        <v>124</v>
      </c>
      <c r="C15" s="12"/>
      <c r="D15" s="12"/>
      <c r="E15" s="23"/>
      <c r="F15" s="23"/>
      <c r="G15" s="23"/>
    </row>
    <row r="16" spans="1:11" ht="50.25" customHeight="1" x14ac:dyDescent="0.25">
      <c r="A16" s="11" t="s">
        <v>28</v>
      </c>
      <c r="B16" s="12" t="s">
        <v>29</v>
      </c>
      <c r="C16" s="12"/>
      <c r="D16" s="12"/>
      <c r="E16" s="24"/>
      <c r="F16" s="24"/>
      <c r="G16" s="24"/>
    </row>
    <row r="17" spans="1:17" ht="25.5" customHeight="1" x14ac:dyDescent="0.25">
      <c r="A17" s="16" t="s">
        <v>30</v>
      </c>
      <c r="B17" s="12" t="s">
        <v>31</v>
      </c>
      <c r="C17" s="12"/>
      <c r="D17" s="12"/>
      <c r="E17" s="23"/>
      <c r="F17" s="23"/>
      <c r="G17" s="23"/>
    </row>
    <row r="18" spans="1:17" ht="25.5" customHeight="1" x14ac:dyDescent="0.25">
      <c r="A18" s="11" t="s">
        <v>32</v>
      </c>
      <c r="B18" s="12" t="s">
        <v>33</v>
      </c>
      <c r="C18" s="12"/>
      <c r="D18" s="12"/>
      <c r="E18" s="24"/>
      <c r="F18" s="24"/>
      <c r="G18" s="24"/>
    </row>
    <row r="19" spans="1:17" ht="46.5" customHeight="1" x14ac:dyDescent="0.25">
      <c r="A19" s="25" t="s">
        <v>34</v>
      </c>
      <c r="B19" s="25"/>
      <c r="C19" s="25"/>
      <c r="D19" s="25"/>
      <c r="E19" s="25"/>
      <c r="F19" s="25"/>
      <c r="G19" s="25"/>
    </row>
    <row r="20" spans="1:17" ht="27" x14ac:dyDescent="0.25">
      <c r="A20" s="25" t="s">
        <v>35</v>
      </c>
      <c r="B20" s="25"/>
      <c r="C20" s="25"/>
      <c r="D20" s="25"/>
      <c r="E20" s="25"/>
      <c r="F20" s="25"/>
      <c r="G20" s="25"/>
    </row>
    <row r="21" spans="1:17" x14ac:dyDescent="0.25">
      <c r="A21" s="26" t="s">
        <v>36</v>
      </c>
      <c r="B21" s="26"/>
      <c r="C21" s="26"/>
      <c r="D21" s="26"/>
      <c r="E21" s="26"/>
      <c r="F21" s="26"/>
      <c r="G21" s="26"/>
    </row>
    <row r="22" spans="1:17" ht="20.25" customHeight="1" x14ac:dyDescent="0.25">
      <c r="A22" s="27" t="s">
        <v>37</v>
      </c>
      <c r="B22" s="27"/>
      <c r="C22" s="27"/>
      <c r="D22" s="27"/>
      <c r="E22" s="27"/>
      <c r="F22" s="27"/>
      <c r="G22" s="27"/>
    </row>
    <row r="23" spans="1:17" x14ac:dyDescent="0.25">
      <c r="A23" s="28" t="s">
        <v>38</v>
      </c>
      <c r="B23" s="28"/>
      <c r="C23" s="28"/>
      <c r="D23" s="28"/>
      <c r="E23" s="28"/>
      <c r="F23" s="28"/>
      <c r="G23" s="28"/>
    </row>
    <row r="24" spans="1:17" ht="43.5" customHeight="1" x14ac:dyDescent="0.25">
      <c r="A24" s="29" t="s">
        <v>39</v>
      </c>
      <c r="B24" s="30" t="s">
        <v>40</v>
      </c>
      <c r="C24" s="31" t="s">
        <v>41</v>
      </c>
      <c r="D24" s="32" t="s">
        <v>42</v>
      </c>
      <c r="E24" s="32"/>
      <c r="F24" s="32"/>
      <c r="G24" s="32"/>
      <c r="Q24" s="5" t="s">
        <v>43</v>
      </c>
    </row>
    <row r="25" spans="1:17" ht="44.25" customHeight="1" x14ac:dyDescent="0.25">
      <c r="A25" s="29"/>
      <c r="B25" s="30"/>
      <c r="C25" s="33"/>
      <c r="D25" s="34" t="s">
        <v>44</v>
      </c>
      <c r="E25" s="34" t="s">
        <v>45</v>
      </c>
      <c r="F25" s="34" t="s">
        <v>46</v>
      </c>
      <c r="G25" s="34" t="s">
        <v>47</v>
      </c>
    </row>
    <row r="26" spans="1:17" ht="15.75" customHeight="1" x14ac:dyDescent="0.25">
      <c r="A26" s="35">
        <v>1</v>
      </c>
      <c r="B26" s="36">
        <v>2</v>
      </c>
      <c r="C26" s="35">
        <v>3</v>
      </c>
      <c r="D26" s="35">
        <v>4</v>
      </c>
      <c r="E26" s="36">
        <v>5</v>
      </c>
      <c r="F26" s="35">
        <v>6</v>
      </c>
      <c r="G26" s="36">
        <v>7</v>
      </c>
    </row>
    <row r="27" spans="1:17" ht="24.95" customHeight="1" x14ac:dyDescent="0.25">
      <c r="A27" s="37" t="s">
        <v>48</v>
      </c>
      <c r="B27" s="37"/>
      <c r="C27" s="37"/>
      <c r="D27" s="37"/>
      <c r="E27" s="37"/>
      <c r="F27" s="37"/>
      <c r="G27" s="37"/>
    </row>
    <row r="28" spans="1:17" ht="46.5" x14ac:dyDescent="0.25">
      <c r="A28" s="38" t="s">
        <v>49</v>
      </c>
      <c r="B28" s="20">
        <f>'[1]1. Фін результат'!B8</f>
        <v>1000</v>
      </c>
      <c r="C28" s="39">
        <f>'[1]1. Фін результат'!C8</f>
        <v>664</v>
      </c>
      <c r="D28" s="39">
        <f>'[1]1. Фін результат'!D8</f>
        <v>195</v>
      </c>
      <c r="E28" s="39">
        <f>'[1]1. Фін результат'!E8</f>
        <v>740</v>
      </c>
      <c r="F28" s="40">
        <f>E28-D28</f>
        <v>545</v>
      </c>
      <c r="G28" s="41">
        <f>E28*100/D28</f>
        <v>379.4871794871795</v>
      </c>
    </row>
    <row r="29" spans="1:17" ht="46.5" x14ac:dyDescent="0.25">
      <c r="A29" s="38" t="s">
        <v>50</v>
      </c>
      <c r="B29" s="20">
        <f>'[1]1. Фін результат'!B12</f>
        <v>1010</v>
      </c>
      <c r="C29" s="39">
        <f>'[1]1. Фін результат'!C12</f>
        <v>0</v>
      </c>
      <c r="D29" s="39">
        <v>0</v>
      </c>
      <c r="E29" s="39">
        <v>0</v>
      </c>
      <c r="F29" s="40">
        <f t="shared" ref="F29:F41" si="0">E29-D29</f>
        <v>0</v>
      </c>
      <c r="G29" s="41">
        <f>E29*100</f>
        <v>0</v>
      </c>
    </row>
    <row r="30" spans="1:17" x14ac:dyDescent="0.25">
      <c r="A30" s="42" t="s">
        <v>51</v>
      </c>
      <c r="B30" s="20">
        <f>'[1]1. Фін результат'!B21</f>
        <v>1020</v>
      </c>
      <c r="C30" s="39">
        <f>'[1]1. Фін результат'!C21</f>
        <v>664</v>
      </c>
      <c r="D30" s="39">
        <f>'[1]1. Фін результат'!D21</f>
        <v>195</v>
      </c>
      <c r="E30" s="39">
        <f>'[1]1. Фін результат'!E21</f>
        <v>740</v>
      </c>
      <c r="F30" s="40">
        <f t="shared" si="0"/>
        <v>545</v>
      </c>
      <c r="G30" s="41">
        <f>E30*100/D30</f>
        <v>379.4871794871795</v>
      </c>
    </row>
    <row r="31" spans="1:17" x14ac:dyDescent="0.25">
      <c r="A31" s="38" t="s">
        <v>52</v>
      </c>
      <c r="B31" s="20">
        <f>'[1]1. Фін результат'!B26</f>
        <v>1040</v>
      </c>
      <c r="C31" s="39">
        <f>'[1]1. Фін результат'!C26</f>
        <v>12149</v>
      </c>
      <c r="D31" s="39">
        <f>'[1]1. Фін результат'!D26</f>
        <v>15198</v>
      </c>
      <c r="E31" s="39">
        <f>'[1]1. Фін результат'!E26</f>
        <v>15140</v>
      </c>
      <c r="F31" s="40">
        <f t="shared" si="0"/>
        <v>-58</v>
      </c>
      <c r="G31" s="41">
        <f>E31*100/D31</f>
        <v>99.618370838268191</v>
      </c>
    </row>
    <row r="32" spans="1:17" x14ac:dyDescent="0.25">
      <c r="A32" s="38" t="s">
        <v>53</v>
      </c>
      <c r="B32" s="20">
        <f>'[1]1. Фін результат'!B62</f>
        <v>1070</v>
      </c>
      <c r="C32" s="39">
        <f>'[1]1. Фін результат'!C62</f>
        <v>0</v>
      </c>
      <c r="D32" s="39">
        <v>0</v>
      </c>
      <c r="E32" s="39">
        <v>0</v>
      </c>
      <c r="F32" s="40">
        <f t="shared" si="0"/>
        <v>0</v>
      </c>
      <c r="G32" s="41">
        <f>E32*100</f>
        <v>0</v>
      </c>
    </row>
    <row r="33" spans="1:7" x14ac:dyDescent="0.25">
      <c r="A33" s="38" t="s">
        <v>54</v>
      </c>
      <c r="B33" s="20">
        <f>'[1]1. Фін результат'!B122</f>
        <v>1300</v>
      </c>
      <c r="C33" s="39">
        <f>'[1]1. Фін результат'!C122</f>
        <v>-18576</v>
      </c>
      <c r="D33" s="39">
        <f>'[1]1. Фін результат'!D122</f>
        <v>-21520</v>
      </c>
      <c r="E33" s="39">
        <f>'[1]1. Фін результат'!E122</f>
        <v>-22060</v>
      </c>
      <c r="F33" s="40">
        <f t="shared" si="0"/>
        <v>-540</v>
      </c>
      <c r="G33" s="41">
        <f>E33*100/D33</f>
        <v>102.5092936802974</v>
      </c>
    </row>
    <row r="34" spans="1:7" ht="45" x14ac:dyDescent="0.25">
      <c r="A34" s="43" t="s">
        <v>55</v>
      </c>
      <c r="B34" s="20">
        <f>'[1]1. Фін результат'!B101</f>
        <v>1100</v>
      </c>
      <c r="C34" s="39">
        <f>'[1]1. Фін результат'!C101</f>
        <v>-30572</v>
      </c>
      <c r="D34" s="39">
        <f>'[1]1. Фін результат'!D101</f>
        <v>-36523</v>
      </c>
      <c r="E34" s="39">
        <f>'[1]1. Фін результат'!E101</f>
        <v>-36460</v>
      </c>
      <c r="F34" s="40">
        <f t="shared" si="0"/>
        <v>63</v>
      </c>
      <c r="G34" s="41">
        <f>E34*100/D34</f>
        <v>99.827505955151551</v>
      </c>
    </row>
    <row r="35" spans="1:7" x14ac:dyDescent="0.25">
      <c r="A35" s="44" t="s">
        <v>56</v>
      </c>
      <c r="B35" s="20">
        <f>'[1]1. Фін результат'!B133</f>
        <v>1410</v>
      </c>
      <c r="C35" s="39">
        <f>'[1]1. Фін результат'!C133</f>
        <v>-27052</v>
      </c>
      <c r="D35" s="39">
        <f>'[1]1. Фін результат'!D133</f>
        <v>-34102</v>
      </c>
      <c r="E35" s="39">
        <f>'[1]1. Фін результат'!E133</f>
        <v>-32415</v>
      </c>
      <c r="F35" s="40">
        <f t="shared" si="0"/>
        <v>1687</v>
      </c>
      <c r="G35" s="41">
        <f>E35*100/D35</f>
        <v>95.053076065919882</v>
      </c>
    </row>
    <row r="36" spans="1:7" x14ac:dyDescent="0.25">
      <c r="A36" s="45" t="s">
        <v>57</v>
      </c>
      <c r="B36" s="20">
        <f>'[1] 5. Коефіцієнти'!B8</f>
        <v>5010</v>
      </c>
      <c r="C36" s="39">
        <f>'[1] 5. Коефіцієнти'!D8</f>
        <v>-40.74096385542169</v>
      </c>
      <c r="D36" s="39">
        <f>'[1] 5. Коефіцієнти'!D8</f>
        <v>-40.74096385542169</v>
      </c>
      <c r="E36" s="39">
        <f>'[1] 5. Коефіцієнти'!E8</f>
        <v>-43.804054054054056</v>
      </c>
      <c r="F36" s="40">
        <f t="shared" si="0"/>
        <v>-3.0630901986323664</v>
      </c>
      <c r="G36" s="41">
        <f>E36*100/D36</f>
        <v>107.51845294947469</v>
      </c>
    </row>
    <row r="37" spans="1:7" ht="46.5" x14ac:dyDescent="0.25">
      <c r="A37" s="45" t="s">
        <v>58</v>
      </c>
      <c r="B37" s="20">
        <f>'[1]1. Фін результат'!B123</f>
        <v>1310</v>
      </c>
      <c r="C37" s="39">
        <f>'[1]1. Фін результат'!C123</f>
        <v>0</v>
      </c>
      <c r="D37" s="39">
        <f>'[1]1. Фін результат'!D123</f>
        <v>0</v>
      </c>
      <c r="E37" s="39">
        <f>'[1]1. Фін результат'!E123</f>
        <v>0</v>
      </c>
      <c r="F37" s="40">
        <f t="shared" si="0"/>
        <v>0</v>
      </c>
      <c r="G37" s="41">
        <f>E37*100</f>
        <v>0</v>
      </c>
    </row>
    <row r="38" spans="1:7" x14ac:dyDescent="0.25">
      <c r="A38" s="38" t="s">
        <v>59</v>
      </c>
      <c r="B38" s="20">
        <f>'[1]1. Фін результат'!B124</f>
        <v>1320</v>
      </c>
      <c r="C38" s="39">
        <f>'[1]1. Фін результат'!C124</f>
        <v>13503</v>
      </c>
      <c r="D38" s="39">
        <f>'[1]1. Фін результат'!D124</f>
        <v>15244</v>
      </c>
      <c r="E38" s="39">
        <f>'[1]1. Фін результат'!E124</f>
        <v>14105</v>
      </c>
      <c r="F38" s="40">
        <f t="shared" si="0"/>
        <v>-1139</v>
      </c>
      <c r="G38" s="41">
        <f>E38*100/D38</f>
        <v>92.528207819469955</v>
      </c>
    </row>
    <row r="39" spans="1:7" x14ac:dyDescent="0.25">
      <c r="A39" s="44" t="s">
        <v>60</v>
      </c>
      <c r="B39" s="20">
        <f>'[1]1. Фін результат'!B114</f>
        <v>1170</v>
      </c>
      <c r="C39" s="39">
        <f>'[1]1. Фін результат'!C114</f>
        <v>-17069</v>
      </c>
      <c r="D39" s="39">
        <f>'[1]1. Фін результат'!D114</f>
        <v>-21279</v>
      </c>
      <c r="E39" s="39">
        <f>'[1]1. Фін результат'!E114</f>
        <v>-22355</v>
      </c>
      <c r="F39" s="40">
        <f t="shared" si="0"/>
        <v>-1076</v>
      </c>
      <c r="G39" s="41">
        <f>E39*100/D39</f>
        <v>105.0566286009681</v>
      </c>
    </row>
    <row r="40" spans="1:7" x14ac:dyDescent="0.25">
      <c r="A40" s="46" t="s">
        <v>61</v>
      </c>
      <c r="B40" s="20">
        <f>'[1]1. Фін результат'!B115</f>
        <v>1180</v>
      </c>
      <c r="C40" s="39"/>
      <c r="D40" s="39"/>
      <c r="E40" s="39"/>
      <c r="F40" s="40">
        <f t="shared" si="0"/>
        <v>0</v>
      </c>
      <c r="G40" s="41"/>
    </row>
    <row r="41" spans="1:7" x14ac:dyDescent="0.25">
      <c r="A41" s="43" t="s">
        <v>62</v>
      </c>
      <c r="B41" s="20">
        <f>'[1]1. Фін результат'!B117</f>
        <v>1200</v>
      </c>
      <c r="C41" s="39">
        <f>'[1]1. Фін результат'!C117</f>
        <v>-17069</v>
      </c>
      <c r="D41" s="39">
        <f>'[1]1. Фін результат'!D117</f>
        <v>-21279</v>
      </c>
      <c r="E41" s="39">
        <f>'[1]1. Фін результат'!E117</f>
        <v>-22355</v>
      </c>
      <c r="F41" s="40">
        <f t="shared" si="0"/>
        <v>-1076</v>
      </c>
      <c r="G41" s="41">
        <f>E41*100/D41</f>
        <v>105.0566286009681</v>
      </c>
    </row>
    <row r="42" spans="1:7" x14ac:dyDescent="0.25">
      <c r="A42" s="45" t="s">
        <v>63</v>
      </c>
      <c r="B42" s="20">
        <f>'[1] 5. Коефіцієнти'!B11</f>
        <v>5040</v>
      </c>
      <c r="C42" s="39"/>
      <c r="D42" s="39"/>
      <c r="E42" s="39"/>
      <c r="F42" s="40"/>
      <c r="G42" s="41"/>
    </row>
    <row r="43" spans="1:7" x14ac:dyDescent="0.25">
      <c r="A43" s="47" t="s">
        <v>64</v>
      </c>
      <c r="B43" s="48"/>
      <c r="C43" s="48"/>
      <c r="D43" s="48"/>
      <c r="E43" s="48"/>
      <c r="F43" s="48"/>
      <c r="G43" s="49"/>
    </row>
    <row r="44" spans="1:7" x14ac:dyDescent="0.25">
      <c r="A44" s="45" t="s">
        <v>65</v>
      </c>
      <c r="B44" s="20">
        <f>'[1]2. Розрахунки з бюджетом'!B21</f>
        <v>2100</v>
      </c>
      <c r="C44" s="39"/>
      <c r="D44" s="39"/>
      <c r="E44" s="39"/>
      <c r="F44" s="40"/>
      <c r="G44" s="41"/>
    </row>
    <row r="45" spans="1:7" x14ac:dyDescent="0.25">
      <c r="A45" s="50" t="s">
        <v>66</v>
      </c>
      <c r="B45" s="20">
        <f>'[1]2. Розрахунки з бюджетом'!B24</f>
        <v>2110</v>
      </c>
      <c r="C45" s="39"/>
      <c r="D45" s="39"/>
      <c r="E45" s="39"/>
      <c r="F45" s="40"/>
      <c r="G45" s="41"/>
    </row>
    <row r="46" spans="1:7" ht="46.5" x14ac:dyDescent="0.25">
      <c r="A46" s="50" t="s">
        <v>67</v>
      </c>
      <c r="B46" s="20" t="s">
        <v>68</v>
      </c>
      <c r="C46" s="39"/>
      <c r="D46" s="39"/>
      <c r="E46" s="39"/>
      <c r="F46" s="40"/>
      <c r="G46" s="41"/>
    </row>
    <row r="47" spans="1:7" ht="46.5" x14ac:dyDescent="0.25">
      <c r="A47" s="45" t="s">
        <v>69</v>
      </c>
      <c r="B47" s="20">
        <f>'[1]2. Розрахунки з бюджетом'!B27</f>
        <v>2140</v>
      </c>
      <c r="C47" s="39">
        <f>'[1]2. Розрахунки з бюджетом'!C27</f>
        <v>2183</v>
      </c>
      <c r="D47" s="39">
        <f>'[1]2. Розрахунки з бюджетом'!D27</f>
        <v>2982</v>
      </c>
      <c r="E47" s="39">
        <f>'[1]2. Розрахунки з бюджетом'!E27</f>
        <v>3075</v>
      </c>
      <c r="F47" s="40">
        <f>E47-D47</f>
        <v>93</v>
      </c>
      <c r="G47" s="41">
        <f>E47*100/D47</f>
        <v>103.11871227364185</v>
      </c>
    </row>
    <row r="48" spans="1:7" ht="46.5" x14ac:dyDescent="0.25">
      <c r="A48" s="45" t="s">
        <v>70</v>
      </c>
      <c r="B48" s="20">
        <f>'[1]2. Розрахунки з бюджетом'!B38</f>
        <v>2150</v>
      </c>
      <c r="C48" s="39">
        <f>'[1]2. Розрахунки з бюджетом'!C38</f>
        <v>2467</v>
      </c>
      <c r="D48" s="39">
        <f>'[1]2. Розрахунки з бюджетом'!D38</f>
        <v>3364</v>
      </c>
      <c r="E48" s="39">
        <f>'[1]2. Розрахунки з бюджетом'!E38</f>
        <v>3465</v>
      </c>
      <c r="F48" s="40">
        <f t="shared" ref="F48:F49" si="1">E48-D48</f>
        <v>101</v>
      </c>
      <c r="G48" s="41">
        <f>E48*100/D48</f>
        <v>103.00237812128418</v>
      </c>
    </row>
    <row r="49" spans="1:7" x14ac:dyDescent="0.25">
      <c r="A49" s="44" t="s">
        <v>71</v>
      </c>
      <c r="B49" s="20">
        <f>'[1]2. Розрахунки з бюджетом'!B39</f>
        <v>2200</v>
      </c>
      <c r="C49" s="39">
        <f>C47+C48</f>
        <v>4650</v>
      </c>
      <c r="D49" s="39">
        <f>D47+D48</f>
        <v>6346</v>
      </c>
      <c r="E49" s="39">
        <f>E47+E48</f>
        <v>6540</v>
      </c>
      <c r="F49" s="40">
        <f t="shared" si="1"/>
        <v>194</v>
      </c>
      <c r="G49" s="41">
        <f>E49*100/D49</f>
        <v>103.0570438071226</v>
      </c>
    </row>
    <row r="50" spans="1:7" x14ac:dyDescent="0.25">
      <c r="A50" s="47" t="s">
        <v>72</v>
      </c>
      <c r="B50" s="48"/>
      <c r="C50" s="48"/>
      <c r="D50" s="48"/>
      <c r="E50" s="48"/>
      <c r="F50" s="48"/>
      <c r="G50" s="49"/>
    </row>
    <row r="51" spans="1:7" x14ac:dyDescent="0.25">
      <c r="A51" s="44" t="s">
        <v>73</v>
      </c>
      <c r="B51" s="20">
        <f>'[1]3. Рух грошових коштів'!B111</f>
        <v>3600</v>
      </c>
      <c r="C51" s="39">
        <f>'[1]3. Рух грошових коштів'!C111</f>
        <v>15292</v>
      </c>
      <c r="D51" s="39">
        <f>'[1]3. Рух грошових коштів'!D111</f>
        <v>9095</v>
      </c>
      <c r="E51" s="39">
        <f>'[1]3. Рух грошових коштів'!E111</f>
        <v>9095</v>
      </c>
      <c r="F51" s="40">
        <f>E51-D51</f>
        <v>0</v>
      </c>
      <c r="G51" s="41">
        <f>E51*100/D51</f>
        <v>100</v>
      </c>
    </row>
    <row r="52" spans="1:7" ht="46.5" x14ac:dyDescent="0.25">
      <c r="A52" s="45" t="s">
        <v>74</v>
      </c>
      <c r="B52" s="20">
        <f>'[1]3. Рух грошових коштів'!B29</f>
        <v>3090</v>
      </c>
      <c r="C52" s="39">
        <f>'[1]3. Рух грошових коштів'!C29</f>
        <v>-658</v>
      </c>
      <c r="D52" s="39">
        <f>'[1]3. Рух грошових коштів'!D29</f>
        <v>-18867</v>
      </c>
      <c r="E52" s="39">
        <f>'[1]3. Рух грошових коштів'!E29</f>
        <v>-19476</v>
      </c>
      <c r="F52" s="40">
        <f t="shared" ref="F52:F56" si="2">E52-D52</f>
        <v>-609</v>
      </c>
      <c r="G52" s="41">
        <f>E52*100/D52</f>
        <v>103.22785816505009</v>
      </c>
    </row>
    <row r="53" spans="1:7" ht="46.5" x14ac:dyDescent="0.25">
      <c r="A53" s="45" t="s">
        <v>75</v>
      </c>
      <c r="B53" s="20">
        <f>'[1]3. Рух грошових коштів'!B79</f>
        <v>3320</v>
      </c>
      <c r="C53" s="39">
        <f>'[1]3. Рух грошових коштів'!C79</f>
        <v>-27775</v>
      </c>
      <c r="D53" s="39">
        <f>'[1]3. Рух грошових коштів'!D79</f>
        <v>-23838</v>
      </c>
      <c r="E53" s="39">
        <f>'[1]3. Рух грошових коштів'!E79</f>
        <v>-48357</v>
      </c>
      <c r="F53" s="40">
        <f t="shared" si="2"/>
        <v>-24519</v>
      </c>
      <c r="G53" s="41">
        <f>E53*100/D53</f>
        <v>202.85678328718853</v>
      </c>
    </row>
    <row r="54" spans="1:7" ht="46.5" x14ac:dyDescent="0.25">
      <c r="A54" s="45" t="s">
        <v>76</v>
      </c>
      <c r="B54" s="20">
        <f>'[1]3. Рух грошових коштів'!B109</f>
        <v>3580</v>
      </c>
      <c r="C54" s="39">
        <f>'[1]3. Рух грошових коштів'!C109</f>
        <v>38886</v>
      </c>
      <c r="D54" s="39">
        <f>'[1]3. Рух грошових коштів'!D109</f>
        <v>41436</v>
      </c>
      <c r="E54" s="39">
        <f>'[1]3. Рух грошових коштів'!E109</f>
        <v>71462</v>
      </c>
      <c r="F54" s="40">
        <f t="shared" si="2"/>
        <v>30026</v>
      </c>
      <c r="G54" s="41">
        <f>E54*100/D54</f>
        <v>172.46355825851916</v>
      </c>
    </row>
    <row r="55" spans="1:7" ht="54" customHeight="1" x14ac:dyDescent="0.25">
      <c r="A55" s="45" t="s">
        <v>77</v>
      </c>
      <c r="B55" s="20">
        <f>'[1]3. Рух грошових коштів'!B112</f>
        <v>3610</v>
      </c>
      <c r="C55" s="39"/>
      <c r="D55" s="39"/>
      <c r="E55" s="39"/>
      <c r="F55" s="40"/>
      <c r="G55" s="41"/>
    </row>
    <row r="56" spans="1:7" ht="38.25" customHeight="1" x14ac:dyDescent="0.25">
      <c r="A56" s="44" t="s">
        <v>78</v>
      </c>
      <c r="B56" s="20">
        <f>'[1]3. Рух грошових коштів'!B113</f>
        <v>3620</v>
      </c>
      <c r="C56" s="39">
        <f>'[1]3. Рух грошових коштів'!C113</f>
        <v>25745</v>
      </c>
      <c r="D56" s="39">
        <f>'[1]3. Рух грошових коштів'!D113</f>
        <v>7826</v>
      </c>
      <c r="E56" s="39">
        <f>'[1]3. Рух грошових коштів'!E113</f>
        <v>12724</v>
      </c>
      <c r="F56" s="40">
        <f t="shared" si="2"/>
        <v>4898</v>
      </c>
      <c r="G56" s="41">
        <f>E56*100/D56</f>
        <v>162.58625095834398</v>
      </c>
    </row>
    <row r="57" spans="1:7" x14ac:dyDescent="0.25">
      <c r="A57" s="51" t="s">
        <v>79</v>
      </c>
      <c r="B57" s="52"/>
      <c r="C57" s="52"/>
      <c r="D57" s="52"/>
      <c r="E57" s="52"/>
      <c r="F57" s="52"/>
      <c r="G57" s="52"/>
    </row>
    <row r="58" spans="1:7" x14ac:dyDescent="0.25">
      <c r="A58" s="45" t="s">
        <v>80</v>
      </c>
      <c r="B58" s="15">
        <f>'[1]4. Кап. інвестиції'!B6</f>
        <v>4000</v>
      </c>
      <c r="C58" s="39">
        <f>'[1]4. Кап. інвестиції'!C6</f>
        <v>27775</v>
      </c>
      <c r="D58" s="39">
        <f>'[1]4. Кап. інвестиції'!D6</f>
        <v>23838</v>
      </c>
      <c r="E58" s="39">
        <f>'[1]4. Кап. інвестиції'!E6</f>
        <v>48357</v>
      </c>
      <c r="F58" s="40">
        <f>E58-D58</f>
        <v>24519</v>
      </c>
      <c r="G58" s="41">
        <f>E58*100/D58</f>
        <v>202.85678328718853</v>
      </c>
    </row>
    <row r="59" spans="1:7" x14ac:dyDescent="0.25">
      <c r="A59" s="53" t="s">
        <v>81</v>
      </c>
      <c r="B59" s="53"/>
      <c r="C59" s="53"/>
      <c r="D59" s="53"/>
      <c r="E59" s="53"/>
      <c r="F59" s="53"/>
      <c r="G59" s="53"/>
    </row>
    <row r="60" spans="1:7" x14ac:dyDescent="0.25">
      <c r="A60" s="45" t="s">
        <v>82</v>
      </c>
      <c r="B60" s="15">
        <f>'[1] 5. Коефіцієнти'!B9</f>
        <v>5020</v>
      </c>
      <c r="C60" s="54">
        <f>'[1]1. Фін результат'!C117/'[1]фінплан - зведені показники'!C67</f>
        <v>-5.6438013741659444E-2</v>
      </c>
      <c r="D60" s="54">
        <f>'[1]1. Фін результат'!D117/'[1]фінплан - зведені показники'!D67</f>
        <v>-7.2413265045685793E-2</v>
      </c>
      <c r="E60" s="54">
        <f>'[1] 5. Коефіцієнти'!E9</f>
        <v>-6.3286480671507633E-2</v>
      </c>
      <c r="F60" s="55">
        <f>E60-D60</f>
        <v>9.1267843741781596E-3</v>
      </c>
      <c r="G60" s="41">
        <f>E60*100/D60</f>
        <v>87.396253478668527</v>
      </c>
    </row>
    <row r="61" spans="1:7" x14ac:dyDescent="0.25">
      <c r="A61" s="45" t="s">
        <v>83</v>
      </c>
      <c r="B61" s="15">
        <f>'[1] 5. Коефіцієнти'!B10</f>
        <v>5030</v>
      </c>
      <c r="C61" s="54">
        <f>'[1]1. Фін результат'!C117/'[1]фінплан - зведені показники'!C73</f>
        <v>-5.6899701317403593E-2</v>
      </c>
      <c r="D61" s="54">
        <f>'[1]1. Фін результат'!D117/'[1]фінплан - зведені показники'!D73</f>
        <v>-7.2546579615771434E-2</v>
      </c>
      <c r="E61" s="54">
        <f>'[1] 5. Коефіцієнти'!E10</f>
        <v>-6.3422757861528165E-2</v>
      </c>
      <c r="F61" s="55">
        <f t="shared" ref="F61:F62" si="3">E61-D61</f>
        <v>9.1238217542432692E-3</v>
      </c>
      <c r="G61" s="41">
        <f>E61*100/D61</f>
        <v>87.423498388806507</v>
      </c>
    </row>
    <row r="62" spans="1:7" x14ac:dyDescent="0.25">
      <c r="A62" s="45" t="s">
        <v>84</v>
      </c>
      <c r="B62" s="15">
        <f>'[1] 5. Коефіцієнти'!B14</f>
        <v>5110</v>
      </c>
      <c r="C62" s="54">
        <f>'[1] 5. Коефіцієнти'!D14</f>
        <v>122.24286878565607</v>
      </c>
      <c r="D62" s="54">
        <f>D73/D70</f>
        <v>564.06730769230774</v>
      </c>
      <c r="E62" s="54">
        <f>'[1] 5. Коефіцієнти'!E14</f>
        <v>464.39525691699606</v>
      </c>
      <c r="F62" s="55">
        <f t="shared" si="3"/>
        <v>-99.672050775311675</v>
      </c>
      <c r="G62" s="41">
        <f>E62*100/D62</f>
        <v>82.329759336153259</v>
      </c>
    </row>
    <row r="63" spans="1:7" x14ac:dyDescent="0.25">
      <c r="A63" s="47" t="s">
        <v>85</v>
      </c>
      <c r="B63" s="48"/>
      <c r="C63" s="48"/>
      <c r="D63" s="48"/>
      <c r="E63" s="48"/>
      <c r="F63" s="48"/>
      <c r="G63" s="49"/>
    </row>
    <row r="64" spans="1:7" x14ac:dyDescent="0.25">
      <c r="A64" s="45" t="s">
        <v>86</v>
      </c>
      <c r="B64" s="15">
        <v>6000</v>
      </c>
      <c r="C64" s="39">
        <v>275365</v>
      </c>
      <c r="D64" s="39">
        <v>273953</v>
      </c>
      <c r="E64" s="39">
        <v>338116</v>
      </c>
      <c r="F64" s="40">
        <f>E64-D64</f>
        <v>64163</v>
      </c>
      <c r="G64" s="41">
        <f>E64*100/D64</f>
        <v>123.42117078476966</v>
      </c>
    </row>
    <row r="65" spans="1:7" x14ac:dyDescent="0.25">
      <c r="A65" s="45" t="s">
        <v>87</v>
      </c>
      <c r="B65" s="15">
        <v>6010</v>
      </c>
      <c r="C65" s="39">
        <v>27073</v>
      </c>
      <c r="D65" s="39">
        <f>19382+520</f>
        <v>19902</v>
      </c>
      <c r="E65" s="39">
        <v>15119</v>
      </c>
      <c r="F65" s="40">
        <f t="shared" ref="F65:F73" si="4">E65-D65</f>
        <v>-4783</v>
      </c>
      <c r="G65" s="41">
        <f t="shared" ref="G65:G73" si="5">E65*100/D65</f>
        <v>75.967239473419752</v>
      </c>
    </row>
    <row r="66" spans="1:7" x14ac:dyDescent="0.25">
      <c r="A66" s="45" t="s">
        <v>88</v>
      </c>
      <c r="B66" s="15">
        <v>6020</v>
      </c>
      <c r="C66" s="39">
        <f>'[1]3. Рух грошових коштів'!C113</f>
        <v>25745</v>
      </c>
      <c r="D66" s="39">
        <f>'[1]3. Рух грошових коштів'!D113</f>
        <v>7826</v>
      </c>
      <c r="E66" s="39">
        <f>'[1]3. Рух грошових коштів'!E113</f>
        <v>12724</v>
      </c>
      <c r="F66" s="40">
        <f t="shared" si="4"/>
        <v>4898</v>
      </c>
      <c r="G66" s="41">
        <f t="shared" si="5"/>
        <v>162.58625095834398</v>
      </c>
    </row>
    <row r="67" spans="1:7" s="56" customFormat="1" x14ac:dyDescent="0.25">
      <c r="A67" s="44" t="s">
        <v>89</v>
      </c>
      <c r="B67" s="15">
        <v>6030</v>
      </c>
      <c r="C67" s="39">
        <f>SUM(C64:C65)</f>
        <v>302438</v>
      </c>
      <c r="D67" s="39">
        <f>SUM(D64:D65)</f>
        <v>293855</v>
      </c>
      <c r="E67" s="39">
        <f>E64+E65</f>
        <v>353235</v>
      </c>
      <c r="F67" s="40">
        <f t="shared" si="4"/>
        <v>59380</v>
      </c>
      <c r="G67" s="41">
        <f t="shared" si="5"/>
        <v>120.20724506984737</v>
      </c>
    </row>
    <row r="68" spans="1:7" x14ac:dyDescent="0.25">
      <c r="A68" s="45" t="s">
        <v>90</v>
      </c>
      <c r="B68" s="15">
        <v>6040</v>
      </c>
      <c r="C68" s="39">
        <v>534</v>
      </c>
      <c r="D68" s="39">
        <v>226</v>
      </c>
      <c r="E68" s="39">
        <v>369</v>
      </c>
      <c r="F68" s="40">
        <f t="shared" si="4"/>
        <v>143</v>
      </c>
      <c r="G68" s="41">
        <f t="shared" si="5"/>
        <v>163.27433628318585</v>
      </c>
    </row>
    <row r="69" spans="1:7" x14ac:dyDescent="0.25">
      <c r="A69" s="45" t="s">
        <v>91</v>
      </c>
      <c r="B69" s="15">
        <v>6050</v>
      </c>
      <c r="C69" s="39">
        <v>1920</v>
      </c>
      <c r="D69" s="39">
        <v>294</v>
      </c>
      <c r="E69" s="39">
        <v>390</v>
      </c>
      <c r="F69" s="40">
        <f t="shared" si="4"/>
        <v>96</v>
      </c>
      <c r="G69" s="41">
        <f t="shared" si="5"/>
        <v>132.65306122448979</v>
      </c>
    </row>
    <row r="70" spans="1:7" s="56" customFormat="1" x14ac:dyDescent="0.25">
      <c r="A70" s="44" t="s">
        <v>92</v>
      </c>
      <c r="B70" s="15">
        <v>6060</v>
      </c>
      <c r="C70" s="39">
        <f>C68+C69</f>
        <v>2454</v>
      </c>
      <c r="D70" s="39">
        <f>SUM(D68:D69)</f>
        <v>520</v>
      </c>
      <c r="E70" s="39">
        <f>E68+E69</f>
        <v>759</v>
      </c>
      <c r="F70" s="40">
        <f t="shared" si="4"/>
        <v>239</v>
      </c>
      <c r="G70" s="41">
        <f t="shared" si="5"/>
        <v>145.96153846153845</v>
      </c>
    </row>
    <row r="71" spans="1:7" x14ac:dyDescent="0.25">
      <c r="A71" s="45" t="s">
        <v>93</v>
      </c>
      <c r="B71" s="15">
        <v>6070</v>
      </c>
      <c r="C71" s="39"/>
      <c r="D71" s="39"/>
      <c r="E71" s="39"/>
      <c r="F71" s="40"/>
      <c r="G71" s="41"/>
    </row>
    <row r="72" spans="1:7" x14ac:dyDescent="0.25">
      <c r="A72" s="45" t="s">
        <v>94</v>
      </c>
      <c r="B72" s="15">
        <v>6080</v>
      </c>
      <c r="C72" s="39"/>
      <c r="D72" s="39"/>
      <c r="E72" s="39"/>
      <c r="F72" s="40"/>
      <c r="G72" s="41"/>
    </row>
    <row r="73" spans="1:7" s="56" customFormat="1" x14ac:dyDescent="0.25">
      <c r="A73" s="44" t="s">
        <v>95</v>
      </c>
      <c r="B73" s="15">
        <v>6090</v>
      </c>
      <c r="C73" s="39">
        <v>299984</v>
      </c>
      <c r="D73" s="39">
        <v>293315</v>
      </c>
      <c r="E73" s="39">
        <v>352476</v>
      </c>
      <c r="F73" s="40">
        <f t="shared" si="4"/>
        <v>59161</v>
      </c>
      <c r="G73" s="41">
        <f t="shared" si="5"/>
        <v>120.16978333873139</v>
      </c>
    </row>
    <row r="74" spans="1:7" x14ac:dyDescent="0.25">
      <c r="A74" s="57"/>
    </row>
    <row r="75" spans="1:7" ht="25.5" x14ac:dyDescent="0.25">
      <c r="A75" s="58" t="s">
        <v>96</v>
      </c>
      <c r="B75" s="59"/>
      <c r="C75" s="28"/>
      <c r="D75" s="28"/>
      <c r="E75" s="1"/>
      <c r="F75" s="28" t="s">
        <v>97</v>
      </c>
      <c r="G75" s="28"/>
    </row>
    <row r="76" spans="1:7" s="62" customFormat="1" x14ac:dyDescent="0.25">
      <c r="A76" s="2" t="s">
        <v>98</v>
      </c>
      <c r="B76" s="60"/>
      <c r="C76" s="61" t="s">
        <v>99</v>
      </c>
      <c r="D76" s="61"/>
      <c r="E76" s="1"/>
      <c r="F76" s="60" t="s">
        <v>100</v>
      </c>
      <c r="G76" s="60"/>
    </row>
    <row r="78" spans="1:7" ht="42.75" customHeight="1" x14ac:dyDescent="0.25">
      <c r="A78" s="7"/>
    </row>
    <row r="79" spans="1:7" ht="113.25" customHeight="1" x14ac:dyDescent="0.25">
      <c r="A79" s="63"/>
      <c r="B79" s="63"/>
      <c r="C79" s="63"/>
      <c r="D79" s="63"/>
      <c r="E79" s="63"/>
      <c r="F79" s="63"/>
      <c r="G79" s="63"/>
    </row>
    <row r="80" spans="1:7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</sheetData>
  <mergeCells count="35">
    <mergeCell ref="C75:D75"/>
    <mergeCell ref="F75:G75"/>
    <mergeCell ref="C76:D76"/>
    <mergeCell ref="A79:G79"/>
    <mergeCell ref="A27:G27"/>
    <mergeCell ref="A43:G43"/>
    <mergeCell ref="A50:G50"/>
    <mergeCell ref="A57:G57"/>
    <mergeCell ref="A59:G59"/>
    <mergeCell ref="A63:G63"/>
    <mergeCell ref="A21:G21"/>
    <mergeCell ref="A22:G22"/>
    <mergeCell ref="A23:G23"/>
    <mergeCell ref="A24:A25"/>
    <mergeCell ref="B24:B25"/>
    <mergeCell ref="C24:C25"/>
    <mergeCell ref="D24:G24"/>
    <mergeCell ref="B15:D15"/>
    <mergeCell ref="B16:D16"/>
    <mergeCell ref="B17:D17"/>
    <mergeCell ref="B18:D18"/>
    <mergeCell ref="A19:G19"/>
    <mergeCell ref="A20:G20"/>
    <mergeCell ref="B11:D11"/>
    <mergeCell ref="B12:D12"/>
    <mergeCell ref="B13:D13"/>
    <mergeCell ref="E13:F13"/>
    <mergeCell ref="B14:D14"/>
    <mergeCell ref="E14:F14"/>
    <mergeCell ref="E2:G5"/>
    <mergeCell ref="B6:D6"/>
    <mergeCell ref="B7:D7"/>
    <mergeCell ref="B8:D8"/>
    <mergeCell ref="B9:D9"/>
    <mergeCell ref="B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2020-11-09T14:07:55Z</dcterms:created>
  <dcterms:modified xsi:type="dcterms:W3CDTF">2020-11-09T14:10:04Z</dcterms:modified>
</cp:coreProperties>
</file>