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УО\data.gov.ua\Паспорты бюджетных программ\2020_10.08\"/>
    </mc:Choice>
  </mc:AlternateContent>
  <bookViews>
    <workbookView xWindow="480" yWindow="135" windowWidth="14340" windowHeight="9450" tabRatio="545" firstSheet="8" activeTab="8"/>
  </bookViews>
  <sheets>
    <sheet name="0611010" sheetId="1" state="hidden" r:id="rId1"/>
    <sheet name="0611020" sheetId="2" state="hidden" r:id="rId2"/>
    <sheet name="0611030" sheetId="8" state="hidden" r:id="rId3"/>
    <sheet name="0611090" sheetId="4" state="hidden" r:id="rId4"/>
    <sheet name="0611150" sheetId="5" state="hidden" r:id="rId5"/>
    <sheet name="0611161" sheetId="6" state="hidden" r:id="rId6"/>
    <sheet name="0615031" sheetId="7" state="hidden" r:id="rId7"/>
    <sheet name="0610160" sheetId="3" state="hidden" r:id="rId8"/>
    <sheet name="0611180" sheetId="9" r:id="rId9"/>
    <sheet name="0617363" sheetId="10" state="hidden" r:id="rId10"/>
  </sheets>
  <externalReferences>
    <externalReference r:id="rId11"/>
    <externalReference r:id="rId12"/>
    <externalReference r:id="rId13"/>
  </externalReferences>
  <definedNames>
    <definedName name="_xlnm.Print_Area" localSheetId="7">'0610160'!$A$1:$L$94</definedName>
    <definedName name="_xlnm.Print_Area" localSheetId="0">'0611010'!$A$1:$L$128</definedName>
    <definedName name="_xlnm.Print_Area" localSheetId="1">'0611020'!$A$1:$L$225</definedName>
    <definedName name="_xlnm.Print_Area" localSheetId="2">'0611030'!$A$1:$L$90</definedName>
    <definedName name="_xlnm.Print_Area" localSheetId="3">'0611090'!$A$1:$L$100</definedName>
    <definedName name="_xlnm.Print_Area" localSheetId="4">'0611150'!$A$1:$L$96</definedName>
    <definedName name="_xlnm.Print_Area" localSheetId="5">'0611161'!$A$1:$L$109</definedName>
    <definedName name="_xlnm.Print_Area" localSheetId="6">'0615031'!$A$1:$L$109</definedName>
  </definedNames>
  <calcPr calcId="152511"/>
</workbook>
</file>

<file path=xl/calcChain.xml><?xml version="1.0" encoding="utf-8"?>
<calcChain xmlns="http://schemas.openxmlformats.org/spreadsheetml/2006/main">
  <c r="B45" i="9" l="1"/>
  <c r="E30" i="9"/>
  <c r="H93" i="10"/>
  <c r="H82" i="10"/>
  <c r="H81" i="10"/>
  <c r="H80" i="10"/>
  <c r="H79" i="10"/>
  <c r="H78" i="10"/>
  <c r="H77" i="10"/>
  <c r="H74" i="10"/>
  <c r="H73" i="10"/>
  <c r="F72" i="10"/>
  <c r="H72" i="10" s="1"/>
  <c r="H71" i="10"/>
  <c r="H70" i="10"/>
  <c r="H69" i="10"/>
  <c r="F68" i="10"/>
  <c r="H68" i="10" s="1"/>
  <c r="H67" i="10"/>
  <c r="H66" i="10"/>
  <c r="H65" i="10" s="1"/>
  <c r="F65" i="10"/>
  <c r="G58" i="10"/>
  <c r="F58" i="10"/>
  <c r="E58" i="10"/>
  <c r="G51" i="10"/>
  <c r="E51" i="10"/>
  <c r="F75" i="10" s="1"/>
  <c r="H75" i="10" s="1"/>
  <c r="F50" i="10"/>
  <c r="F52" i="10" s="1"/>
  <c r="E50" i="10"/>
  <c r="E52" i="10" s="1"/>
  <c r="B45" i="10"/>
  <c r="E28" i="10"/>
  <c r="G116" i="2"/>
  <c r="G109" i="2"/>
  <c r="G107" i="2"/>
  <c r="F57" i="2"/>
  <c r="E58" i="2"/>
  <c r="E29" i="6"/>
  <c r="E29" i="5"/>
  <c r="E29" i="4"/>
  <c r="E27" i="2"/>
  <c r="G57" i="2"/>
  <c r="H120" i="2"/>
  <c r="G127" i="2"/>
  <c r="H127" i="2" s="1"/>
  <c r="G110" i="2"/>
  <c r="G126" i="2" s="1"/>
  <c r="H126" i="2" s="1"/>
  <c r="F124" i="2"/>
  <c r="E59" i="2"/>
  <c r="H93" i="9"/>
  <c r="H87" i="9"/>
  <c r="H86" i="9"/>
  <c r="F85" i="9"/>
  <c r="H85" i="9" s="1"/>
  <c r="H82" i="9"/>
  <c r="H81" i="9"/>
  <c r="H80" i="9"/>
  <c r="H79" i="9"/>
  <c r="H78" i="9"/>
  <c r="H77" i="9"/>
  <c r="H74" i="9"/>
  <c r="H73" i="9"/>
  <c r="F72" i="9"/>
  <c r="H72" i="9" s="1"/>
  <c r="H71" i="9"/>
  <c r="H70" i="9"/>
  <c r="H69" i="9"/>
  <c r="F68" i="9"/>
  <c r="H68" i="9" s="1"/>
  <c r="H67" i="9"/>
  <c r="H66" i="9"/>
  <c r="H65" i="9" s="1"/>
  <c r="F65" i="9"/>
  <c r="E51" i="9"/>
  <c r="F75" i="9" s="1"/>
  <c r="F50" i="9"/>
  <c r="F52" i="9" s="1"/>
  <c r="F57" i="9" s="1"/>
  <c r="F58" i="9" s="1"/>
  <c r="E50" i="9"/>
  <c r="E28" i="9"/>
  <c r="E26" i="2"/>
  <c r="E54" i="2" s="1"/>
  <c r="E63" i="2" s="1"/>
  <c r="E26" i="1"/>
  <c r="E50" i="1" s="1"/>
  <c r="E56" i="1" s="1"/>
  <c r="H205" i="2"/>
  <c r="G203" i="2"/>
  <c r="H203" i="2" s="1"/>
  <c r="H200" i="2"/>
  <c r="H199" i="2"/>
  <c r="H197" i="2"/>
  <c r="F62" i="2"/>
  <c r="G62" i="2" s="1"/>
  <c r="F58" i="2"/>
  <c r="G58" i="2" s="1"/>
  <c r="F171" i="2"/>
  <c r="F177" i="2" s="1"/>
  <c r="H177" i="2" s="1"/>
  <c r="F162" i="2"/>
  <c r="F102" i="2"/>
  <c r="H102" i="2" s="1"/>
  <c r="F97" i="2"/>
  <c r="F184" i="2"/>
  <c r="H193" i="2"/>
  <c r="G191" i="2"/>
  <c r="H191" i="2" s="1"/>
  <c r="H188" i="2"/>
  <c r="H187" i="2"/>
  <c r="H185" i="2"/>
  <c r="F190" i="2"/>
  <c r="H190" i="2" s="1"/>
  <c r="H158" i="2"/>
  <c r="H159" i="2"/>
  <c r="F153" i="2"/>
  <c r="H153" i="2" s="1"/>
  <c r="F152" i="2"/>
  <c r="H152" i="2" s="1"/>
  <c r="H146" i="2"/>
  <c r="H147" i="2"/>
  <c r="H140" i="2"/>
  <c r="H141" i="2"/>
  <c r="H181" i="2"/>
  <c r="H180" i="2"/>
  <c r="G178" i="2"/>
  <c r="H178" i="2" s="1"/>
  <c r="H175" i="2"/>
  <c r="H174" i="2"/>
  <c r="H172" i="2"/>
  <c r="G124" i="2"/>
  <c r="H124" i="2" s="1"/>
  <c r="G125" i="2"/>
  <c r="G123" i="2"/>
  <c r="F83" i="2"/>
  <c r="H83" i="2" s="1"/>
  <c r="F82" i="2"/>
  <c r="H82" i="2" s="1"/>
  <c r="G56" i="2"/>
  <c r="E51" i="7"/>
  <c r="E55" i="7" s="1"/>
  <c r="E50" i="6"/>
  <c r="E52" i="6" s="1"/>
  <c r="E51" i="4"/>
  <c r="E54" i="4" s="1"/>
  <c r="F78" i="2"/>
  <c r="H78" i="2" s="1"/>
  <c r="H80" i="2"/>
  <c r="F81" i="2"/>
  <c r="F92" i="7"/>
  <c r="H54" i="7"/>
  <c r="F84" i="4"/>
  <c r="G53" i="4"/>
  <c r="H97" i="2"/>
  <c r="H76" i="7"/>
  <c r="H72" i="7"/>
  <c r="F72" i="7"/>
  <c r="F81" i="7" s="1"/>
  <c r="H81" i="7" s="1"/>
  <c r="H80" i="6"/>
  <c r="E51" i="6"/>
  <c r="F75" i="6" s="1"/>
  <c r="H75" i="6" s="1"/>
  <c r="G54" i="5"/>
  <c r="H76" i="4"/>
  <c r="F73" i="4"/>
  <c r="F79" i="4" s="1"/>
  <c r="H79" i="4" s="1"/>
  <c r="H88" i="2"/>
  <c r="F84" i="2"/>
  <c r="F92" i="2" s="1"/>
  <c r="H92" i="2" s="1"/>
  <c r="H81" i="1"/>
  <c r="G77" i="1"/>
  <c r="E51" i="1"/>
  <c r="G51" i="1" s="1"/>
  <c r="F50" i="1"/>
  <c r="F56" i="1" s="1"/>
  <c r="F61" i="1" s="1"/>
  <c r="F62" i="1" s="1"/>
  <c r="G83" i="1" s="1"/>
  <c r="H79" i="3"/>
  <c r="F77" i="3"/>
  <c r="H77" i="3" s="1"/>
  <c r="F73" i="3"/>
  <c r="H73" i="3" s="1"/>
  <c r="F72" i="3"/>
  <c r="H72" i="3" s="1"/>
  <c r="H70" i="3"/>
  <c r="H69" i="3"/>
  <c r="F60" i="3"/>
  <c r="E60" i="3"/>
  <c r="G59" i="3"/>
  <c r="G60" i="3" s="1"/>
  <c r="H53" i="3"/>
  <c r="F52" i="3"/>
  <c r="F54" i="3" s="1"/>
  <c r="E52" i="3"/>
  <c r="E54" i="3" s="1"/>
  <c r="F74" i="3" s="1"/>
  <c r="H74" i="3" s="1"/>
  <c r="F87" i="7"/>
  <c r="F77" i="2"/>
  <c r="H77" i="2" s="1"/>
  <c r="G122" i="2"/>
  <c r="E28" i="3"/>
  <c r="H94" i="7"/>
  <c r="H92" i="7"/>
  <c r="H89" i="7"/>
  <c r="H87" i="7"/>
  <c r="H84" i="7"/>
  <c r="H83" i="7"/>
  <c r="H79" i="7"/>
  <c r="H75" i="7"/>
  <c r="H74" i="7"/>
  <c r="H71" i="7"/>
  <c r="H70" i="7"/>
  <c r="H53" i="7"/>
  <c r="H52" i="7"/>
  <c r="F51" i="7"/>
  <c r="F55" i="7" s="1"/>
  <c r="F60" i="7" s="1"/>
  <c r="F61" i="7" s="1"/>
  <c r="G69" i="7" s="1"/>
  <c r="E28" i="7"/>
  <c r="H93" i="6"/>
  <c r="F91" i="6"/>
  <c r="H91" i="6" s="1"/>
  <c r="H87" i="6"/>
  <c r="H86" i="6"/>
  <c r="F85" i="6"/>
  <c r="H85" i="6" s="1"/>
  <c r="H84" i="6"/>
  <c r="H82" i="6"/>
  <c r="H81" i="6"/>
  <c r="H79" i="6"/>
  <c r="H78" i="6"/>
  <c r="H77" i="6"/>
  <c r="H74" i="6"/>
  <c r="H73" i="6"/>
  <c r="F72" i="6"/>
  <c r="H72" i="6" s="1"/>
  <c r="H71" i="6"/>
  <c r="H70" i="6"/>
  <c r="H69" i="6"/>
  <c r="F68" i="6"/>
  <c r="H68" i="6" s="1"/>
  <c r="H67" i="6"/>
  <c r="H66" i="6"/>
  <c r="H65" i="6" s="1"/>
  <c r="F65" i="6"/>
  <c r="G51" i="6"/>
  <c r="F50" i="6"/>
  <c r="B45" i="6"/>
  <c r="E28" i="6"/>
  <c r="H83" i="5"/>
  <c r="F81" i="5"/>
  <c r="H81" i="5" s="1"/>
  <c r="H77" i="5"/>
  <c r="H73" i="5"/>
  <c r="H72" i="5"/>
  <c r="H71" i="5"/>
  <c r="H70" i="5"/>
  <c r="F69" i="5"/>
  <c r="F53" i="5"/>
  <c r="F55" i="5" s="1"/>
  <c r="F60" i="5" s="1"/>
  <c r="F61" i="5" s="1"/>
  <c r="B48" i="5"/>
  <c r="E53" i="5"/>
  <c r="E28" i="5"/>
  <c r="H86" i="4"/>
  <c r="H84" i="4"/>
  <c r="H81" i="4"/>
  <c r="H75" i="4"/>
  <c r="H74" i="4"/>
  <c r="H72" i="4"/>
  <c r="H71" i="4"/>
  <c r="H70" i="4"/>
  <c r="H69" i="4"/>
  <c r="F68" i="4"/>
  <c r="G52" i="4"/>
  <c r="F51" i="4"/>
  <c r="F54" i="4" s="1"/>
  <c r="E28" i="4"/>
  <c r="H168" i="2"/>
  <c r="H164" i="2"/>
  <c r="H157" i="2"/>
  <c r="H156" i="2"/>
  <c r="H155" i="2"/>
  <c r="G151" i="2"/>
  <c r="H151" i="2" s="1"/>
  <c r="F150" i="2"/>
  <c r="H150" i="2" s="1"/>
  <c r="F149" i="2"/>
  <c r="H149" i="2" s="1"/>
  <c r="H145" i="2"/>
  <c r="H144" i="2"/>
  <c r="H143" i="2"/>
  <c r="H139" i="2"/>
  <c r="H138" i="2"/>
  <c r="H137" i="2"/>
  <c r="H133" i="2"/>
  <c r="H131" i="2"/>
  <c r="H130" i="2"/>
  <c r="H129" i="2"/>
  <c r="H125" i="2"/>
  <c r="H123" i="2"/>
  <c r="H119" i="2"/>
  <c r="H118" i="2"/>
  <c r="H117" i="2"/>
  <c r="H116" i="2"/>
  <c r="H115" i="2"/>
  <c r="H114" i="2"/>
  <c r="H112" i="2"/>
  <c r="H111" i="2"/>
  <c r="H110" i="2"/>
  <c r="H109" i="2"/>
  <c r="H108" i="2"/>
  <c r="H107" i="2"/>
  <c r="H104" i="2"/>
  <c r="H99" i="2"/>
  <c r="H81" i="2"/>
  <c r="G79" i="2"/>
  <c r="G61" i="2"/>
  <c r="G60" i="2"/>
  <c r="G59" i="2"/>
  <c r="E25" i="2"/>
  <c r="H112" i="1"/>
  <c r="H111" i="1"/>
  <c r="G109" i="1"/>
  <c r="H109" i="1" s="1"/>
  <c r="G108" i="1"/>
  <c r="H108" i="1" s="1"/>
  <c r="H106" i="1"/>
  <c r="H105" i="1"/>
  <c r="H103" i="1"/>
  <c r="H102" i="1"/>
  <c r="H98" i="1"/>
  <c r="F96" i="1"/>
  <c r="H96" i="1" s="1"/>
  <c r="H93" i="1"/>
  <c r="F91" i="1"/>
  <c r="H91" i="1" s="1"/>
  <c r="H88" i="1"/>
  <c r="H87" i="1"/>
  <c r="F84" i="1"/>
  <c r="H84" i="1" s="1"/>
  <c r="H79" i="1"/>
  <c r="H76" i="1"/>
  <c r="H75" i="1"/>
  <c r="H74" i="1"/>
  <c r="H73" i="1"/>
  <c r="G72" i="1"/>
  <c r="F72" i="1"/>
  <c r="H71" i="1"/>
  <c r="H70" i="1"/>
  <c r="G55" i="1"/>
  <c r="G54" i="1"/>
  <c r="H53" i="1"/>
  <c r="G52" i="1"/>
  <c r="E25" i="1"/>
  <c r="H171" i="2" l="1"/>
  <c r="G50" i="10"/>
  <c r="G52" i="10" s="1"/>
  <c r="G64" i="10" s="1"/>
  <c r="F52" i="6"/>
  <c r="F57" i="6" s="1"/>
  <c r="F58" i="6" s="1"/>
  <c r="G51" i="9"/>
  <c r="H73" i="4"/>
  <c r="F54" i="2"/>
  <c r="F63" i="2" s="1"/>
  <c r="F68" i="2" s="1"/>
  <c r="F69" i="2" s="1"/>
  <c r="G196" i="2"/>
  <c r="G202" i="2" s="1"/>
  <c r="H202" i="2" s="1"/>
  <c r="F88" i="9"/>
  <c r="H88" i="9" s="1"/>
  <c r="H75" i="9"/>
  <c r="E52" i="9"/>
  <c r="E57" i="9" s="1"/>
  <c r="G50" i="9"/>
  <c r="G52" i="9" s="1"/>
  <c r="F91" i="9"/>
  <c r="H91" i="9" s="1"/>
  <c r="H196" i="2"/>
  <c r="H184" i="2"/>
  <c r="G55" i="2"/>
  <c r="F88" i="6"/>
  <c r="H88" i="6" s="1"/>
  <c r="H68" i="4"/>
  <c r="F79" i="2"/>
  <c r="H79" i="2" s="1"/>
  <c r="H84" i="2"/>
  <c r="F77" i="1"/>
  <c r="E61" i="1"/>
  <c r="G52" i="3"/>
  <c r="G54" i="3" s="1"/>
  <c r="H69" i="5"/>
  <c r="H72" i="1"/>
  <c r="H51" i="7"/>
  <c r="H55" i="7" s="1"/>
  <c r="E60" i="7"/>
  <c r="E57" i="6"/>
  <c r="G50" i="6"/>
  <c r="G52" i="6" s="1"/>
  <c r="E55" i="5"/>
  <c r="E60" i="5" s="1"/>
  <c r="G53" i="5"/>
  <c r="G55" i="5" s="1"/>
  <c r="G51" i="4"/>
  <c r="G54" i="4" s="1"/>
  <c r="G78" i="4"/>
  <c r="F59" i="4"/>
  <c r="F60" i="4" s="1"/>
  <c r="F91" i="2"/>
  <c r="E68" i="2"/>
  <c r="H122" i="2"/>
  <c r="G84" i="10" l="1"/>
  <c r="H84" i="10" s="1"/>
  <c r="H64" i="10"/>
  <c r="G91" i="2"/>
  <c r="H91" i="2" s="1"/>
  <c r="G54" i="2"/>
  <c r="G63" i="2" s="1"/>
  <c r="E58" i="9"/>
  <c r="G57" i="9"/>
  <c r="H77" i="1"/>
  <c r="F85" i="1"/>
  <c r="H85" i="1" s="1"/>
  <c r="G50" i="1"/>
  <c r="G56" i="1" s="1"/>
  <c r="G60" i="7"/>
  <c r="G61" i="7" s="1"/>
  <c r="E61" i="7"/>
  <c r="E58" i="6"/>
  <c r="G57" i="6"/>
  <c r="G58" i="6" s="1"/>
  <c r="G60" i="5"/>
  <c r="G61" i="5" s="1"/>
  <c r="E61" i="5"/>
  <c r="F78" i="5" s="1"/>
  <c r="H78" i="5" s="1"/>
  <c r="E59" i="4"/>
  <c r="F78" i="4"/>
  <c r="H78" i="4" s="1"/>
  <c r="F166" i="2"/>
  <c r="H166" i="2" s="1"/>
  <c r="H162" i="2"/>
  <c r="G68" i="2"/>
  <c r="G69" i="2" s="1"/>
  <c r="E69" i="2"/>
  <c r="E62" i="1"/>
  <c r="F83" i="1" s="1"/>
  <c r="H83" i="1" s="1"/>
  <c r="G61" i="1"/>
  <c r="G62" i="1" s="1"/>
  <c r="B42" i="8"/>
  <c r="H70" i="8"/>
  <c r="H77" i="8"/>
  <c r="F75" i="8"/>
  <c r="H75" i="8" s="1"/>
  <c r="H68" i="8"/>
  <c r="H67" i="8"/>
  <c r="H66" i="8"/>
  <c r="H65" i="8"/>
  <c r="F64" i="8"/>
  <c r="G49" i="8"/>
  <c r="H48" i="8"/>
  <c r="F47" i="8"/>
  <c r="F49" i="8" s="1"/>
  <c r="E47" i="8"/>
  <c r="E28" i="8"/>
  <c r="H64" i="8" l="1"/>
  <c r="G58" i="9"/>
  <c r="G64" i="9"/>
  <c r="F80" i="7"/>
  <c r="H80" i="7" s="1"/>
  <c r="F69" i="7"/>
  <c r="H69" i="7" s="1"/>
  <c r="F78" i="7"/>
  <c r="H78" i="7" s="1"/>
  <c r="G59" i="4"/>
  <c r="G60" i="4" s="1"/>
  <c r="E60" i="4"/>
  <c r="E49" i="8"/>
  <c r="H47" i="8"/>
  <c r="H49" i="8" s="1"/>
  <c r="F54" i="8"/>
  <c r="F55" i="8" s="1"/>
  <c r="G84" i="9" l="1"/>
  <c r="H84" i="9" s="1"/>
  <c r="H64" i="9"/>
  <c r="H72" i="8"/>
  <c r="E54" i="8"/>
  <c r="E55" i="8" l="1"/>
  <c r="G54" i="8"/>
  <c r="G55" i="8" s="1"/>
</calcChain>
</file>

<file path=xl/sharedStrings.xml><?xml version="1.0" encoding="utf-8"?>
<sst xmlns="http://schemas.openxmlformats.org/spreadsheetml/2006/main" count="1838" uniqueCount="419">
  <si>
    <t xml:space="preserve">Забезпечення належної методичної роботи установами освіти </t>
  </si>
  <si>
    <t xml:space="preserve">кількість закладів </t>
  </si>
  <si>
    <t>Кількість організаційно-методичних заходів для педагогів (та методистів для НМПЦ)</t>
  </si>
  <si>
    <t>річний план робіт</t>
  </si>
  <si>
    <t>Стан охоплення педагогічних працівників (методичних та управлінських кадрів для НМПЦ)) організаційно-методичними заходами</t>
  </si>
  <si>
    <t>витрати на утримання однієї штатної одиниці</t>
  </si>
  <si>
    <t xml:space="preserve">Забезпечення фінансування закладів освіти, контроль за веденням бухгалтерського обліку та звітності, забезпечення ведення централізованого господарського обслуговування, забезпечення надання якісних послуг іншими закладами освіти </t>
  </si>
  <si>
    <t>Забезпечення діяльності інших закладів у сфері освіти</t>
  </si>
  <si>
    <t>кількість централізованих бухгалтерій</t>
  </si>
  <si>
    <t>кількість закладів, які обслуговує централізована бухгалтерія</t>
  </si>
  <si>
    <t>кількість особових рахунків</t>
  </si>
  <si>
    <t>кількість складених звітів працівниками бухгалтерії</t>
  </si>
  <si>
    <t>статистична звітність</t>
  </si>
  <si>
    <t>кількість установ, які обслуговує 1 працівник</t>
  </si>
  <si>
    <t>кількість особових рахунків, які обслуговує 1 працівник</t>
  </si>
  <si>
    <t>кількість груп централізованого господарського обслуговування</t>
  </si>
  <si>
    <t>всього - середньорічне число ставок (штатних одиниць)</t>
  </si>
  <si>
    <t>кількість установ, які обслуговуються групами централізованого господарського обслуговування</t>
  </si>
  <si>
    <t>Кількість установ, які обслуговує один працівник</t>
  </si>
  <si>
    <t>Кількість стабільно функціонуючих НКК</t>
  </si>
  <si>
    <t>моніторинг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</si>
  <si>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</t>
  </si>
  <si>
    <t>Утримання та навчально-тренувальна робота комунальних дитячо-юнацьких спортивних шкіл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</si>
  <si>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</si>
  <si>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</t>
  </si>
  <si>
    <t>кількість штатних працівників дитячо-юнацьких спортивних шкіл,  видатки на утримання яких здійснюються з бюджету, у розрізі їх видів (ДЮСШ, КДЮСШ, СДЮШОР)</t>
  </si>
  <si>
    <t>у тому числі тренерів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</si>
  <si>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</si>
  <si>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</t>
  </si>
  <si>
    <t>середні витрати на утримання однієї комунальної дитячо-юнацької спортивної школи, видатки на утримання якої здійснюються з бюджету (ДЮСШ, КДЮСШ, СДЮШОР), з розрахунку на одного працівника</t>
  </si>
  <si>
    <t>середньомісячна заробітна плата працівника дитячо-юнацької спортивної школи, видатки на утримання якої здійснюються з бюджету (ДЮСШ, КДЮСШ, СДЮШОР)</t>
  </si>
  <si>
    <t>середні витрати на перебування у комунальних дитячо-юнацьких спортивних школах, видатки на утримання яких здійснюються з бюджету (ДЮСШ, КДЮСШ, СДЮШОР), у розрахунку на одного учня</t>
  </si>
  <si>
    <t>кількість підготовлених у комунальних дитячо-юнацьких спортивних шкіл, видатки на утримання яких здійснюються з бюджету (ДЮСШ, КДЮСШ, СДЮШОР)  майстрів спорту України/ кандидатів у майстри спорту України, осіб</t>
  </si>
  <si>
    <t>кількість учнів 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</t>
  </si>
  <si>
    <t>осіб.</t>
  </si>
  <si>
    <t>посвідчення МС, накази про присвоєння спортивного звання</t>
  </si>
  <si>
    <t>дипломи, грамоти, протоколи та витяги з протоколів змагань</t>
  </si>
  <si>
    <t>ЗАТВЕРДЖЕНО</t>
  </si>
  <si>
    <t>Наказ</t>
  </si>
  <si>
    <t>(найменування головного розпорядника коштів місцевого бюджету)</t>
  </si>
  <si>
    <t>(найменування місцевого фінансового органу)</t>
  </si>
  <si>
    <t>№</t>
  </si>
  <si>
    <t>ПАСПОРТ</t>
  </si>
  <si>
    <t>бюджетної програми місцевого бюджету на 2019 рік</t>
  </si>
  <si>
    <t>1. 0600000</t>
  </si>
  <si>
    <t xml:space="preserve">               (найменування головного розпорядника)     </t>
  </si>
  <si>
    <t>2. 0610000</t>
  </si>
  <si>
    <t xml:space="preserve">               (найменування відповідального виконавця)     </t>
  </si>
  <si>
    <t>Надання дошкільної освіти</t>
  </si>
  <si>
    <t>(КФКВК)</t>
  </si>
  <si>
    <t xml:space="preserve">(найменування бюджетної програми) </t>
  </si>
  <si>
    <t xml:space="preserve">4. Обсяг бюджетного призначення/бюджетних асигнувань  - </t>
  </si>
  <si>
    <t>гривень</t>
  </si>
  <si>
    <t>у тому числі  загального фонду -</t>
  </si>
  <si>
    <t>та спеціального фонду -</t>
  </si>
  <si>
    <t xml:space="preserve">5. Підстави для виконання бюджетної програми:          </t>
  </si>
  <si>
    <t xml:space="preserve">6. Мета бюджетної програми:     </t>
  </si>
  <si>
    <t xml:space="preserve">Забезпечення надання дошкільної освіти </t>
  </si>
  <si>
    <t>7. Завдання бюджетної програми:</t>
  </si>
  <si>
    <t>N з/п</t>
  </si>
  <si>
    <t>Завдання</t>
  </si>
  <si>
    <t>8. Напрями використання бюджетних коштів:</t>
  </si>
  <si>
    <t>(грн.)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</si>
  <si>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</si>
  <si>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</si>
  <si>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</si>
  <si>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</si>
  <si>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</si>
  <si>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 Перелік регіональних цільових програм, які виконуються у складі бюджетної програми:</t>
  </si>
  <si>
    <t>Назва регіональної цільової програми та підпрограми</t>
  </si>
  <si>
    <t>Комплексна програма розвитку освіти м. Харкова на 2018-2022 роки</t>
  </si>
  <si>
    <t>10. 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</si>
  <si>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</si>
  <si>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</si>
  <si>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</si>
  <si>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</si>
  <si>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дошкільних навчальних закладів</t>
  </si>
  <si>
    <t>од.</t>
  </si>
  <si>
    <t>мережа закладів освіти</t>
  </si>
  <si>
    <t>кількість груп</t>
  </si>
  <si>
    <t xml:space="preserve">всього середньорічне число ставок/штатних одиниць ,  у т. ч. </t>
  </si>
  <si>
    <t>штатний розпис</t>
  </si>
  <si>
    <t>педагогічного персоналу</t>
  </si>
  <si>
    <t>адмінперсоналу, за умовами оплати віднесених до педагогічного персоналу</t>
  </si>
  <si>
    <t>спеціалістів</t>
  </si>
  <si>
    <t>робітників</t>
  </si>
  <si>
    <t>продукту</t>
  </si>
  <si>
    <t>кількість дітей, що відвідують дошкільні заклади</t>
  </si>
  <si>
    <t>осіб</t>
  </si>
  <si>
    <t>звіт по мережі штатах і контингентах установ</t>
  </si>
  <si>
    <t>кількість дітей від 0 до 6 років</t>
  </si>
  <si>
    <t>ефективності</t>
  </si>
  <si>
    <t>дітодні</t>
  </si>
  <si>
    <t>витрати на перебування 1 дитини в дошкільному закладі</t>
  </si>
  <si>
    <t>грн.</t>
  </si>
  <si>
    <t>бухгалтерський облік</t>
  </si>
  <si>
    <t>якості</t>
  </si>
  <si>
    <t>кількість днів відвідування</t>
  </si>
  <si>
    <t>відсоток охоплення дітей дошкільною освітою</t>
  </si>
  <si>
    <t>%</t>
  </si>
  <si>
    <t>(підпис)</t>
  </si>
  <si>
    <t>(ініціали та прізвище)</t>
  </si>
  <si>
    <t>ПОГОДЖЕНО:</t>
  </si>
  <si>
    <t>0921</t>
  </si>
  <si>
    <t>стан охоплення загальною середньою освітою</t>
  </si>
  <si>
    <t>рівень навчальних досягнень за  результатами ДПА учнів 4-х, 9-х, 11-х класів від загальної кількості учнів, які складали ДПА</t>
  </si>
  <si>
    <t>витрати на перебування 1 учня в загальноосвітньому закладі</t>
  </si>
  <si>
    <t>відсоток випускників 9-х та 11-х класів, які отримали атестати особливого зразка та свідоцтва з відзнакою від загальної кількості випускників</t>
  </si>
  <si>
    <t xml:space="preserve">Залучення та забезпечення надання належних умов виховання дітей в умовах позашкільної освіти </t>
  </si>
  <si>
    <t>середньорічна кількість дітей, які отримують позашкільну освіту</t>
  </si>
  <si>
    <t xml:space="preserve">витрати на 1 дитину, яка отримує позашкільну освіту </t>
  </si>
  <si>
    <t>накази</t>
  </si>
  <si>
    <t>ШИ</t>
  </si>
  <si>
    <t>ЦДЮТ</t>
  </si>
  <si>
    <t>Вектор</t>
  </si>
  <si>
    <t>кількість призерів змагань міського рівня і вище</t>
  </si>
  <si>
    <t>данні з первинної облікової інформації</t>
  </si>
  <si>
    <t>Наказ Міністерства фінансів України 26.08.2014 N 836</t>
  </si>
  <si>
    <t xml:space="preserve">   (КТПКВК МБ)</t>
  </si>
  <si>
    <t xml:space="preserve">Здійснення необхідних  умов для погашення кредиторської заборгованості </t>
  </si>
  <si>
    <t>фінансова звітність</t>
  </si>
  <si>
    <t>1.1</t>
  </si>
  <si>
    <t>1.2</t>
  </si>
  <si>
    <t>1.3</t>
  </si>
  <si>
    <t>1.4</t>
  </si>
  <si>
    <t>2.1</t>
  </si>
  <si>
    <t>2.2</t>
  </si>
  <si>
    <t>дні</t>
  </si>
  <si>
    <t>Обсяг видатків на погашення кредиторської заборгованості</t>
  </si>
  <si>
    <t>Рівень погашення кредиторської заборгованості</t>
  </si>
  <si>
    <t>Управління освіти адміністрації Шевченківського району                                                               Харківської міської ради</t>
  </si>
  <si>
    <t>Управління фінансів Шевченківського району Департаменту бюджету і фінансів Харківської міської ради</t>
  </si>
  <si>
    <t>Управління освіти адміністрації Шевченківського району Харківської міської ради</t>
  </si>
  <si>
    <t>Погашення заборгованості за рішенням суду</t>
  </si>
  <si>
    <t>3.1</t>
  </si>
  <si>
    <t>3.2</t>
  </si>
  <si>
    <t>Начальник Управління освіти адміністрації Шевченківського району Харківської міської ради</t>
  </si>
  <si>
    <t>Ю.Г.БАШКІРОВА</t>
  </si>
  <si>
    <t>Н. Г. ГВАЗАВА</t>
  </si>
  <si>
    <t>Обсяг видатків на погашення заборгованості за рішенням суду</t>
  </si>
  <si>
    <t>Рівень погашення  заборгованості за рішенням суду</t>
  </si>
  <si>
    <t>Бюджетний кодекс України, Закон України "Про Державний бюджет України на 2019 рік" від 23.11.2018р. №2629-VIII, Закон України "Про освіту" від 05.09.2017 №2145-VIII, Закон України "Про позашкільну освіту"від 22.06.2000 № 1841-III, Наказ МОНМСУ від 30.10.2012 № 1230 "Про затвердження Типових штатних нормативів позашкільних навчальних закладів", Наказу МОУ від 15.04.93 № 102" Про затвердження Інструкції про порядок обчислення заробітної плати працівників освіти", Наказу МОНУ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Харківської міської ради Харківської області виконавчий комітет  від 26.09.2018 № 665 "Про затвердження мережі закладів освіти м. Харкова на 2018/2019 навчальний рік", наказ МФУ від 26.08.2014 №836 «Про деякі питання запровадження програмно-цільового методу складання та виконання місцевих бюджетів» (зі змінами), наказ МОНУ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змінами), рішення 23 сесії Харківської міської ради 7 скликання від 28.11.2018 № 1282/18 «Про бюджет міста Харкова на 2019 рік» (зі змінами).</t>
  </si>
  <si>
    <t>Здійснення необхідних умов для утримання та проведення навчально-тренувальної роботи комунальних дитячо-юнацьких спортивних шкіл Шевчінківського району</t>
  </si>
  <si>
    <t>Здійснення закладами позашкільної освіти Шевченківського району необхідних  умов для залучення та виховання дітей в умовах позашкільної освіти</t>
  </si>
  <si>
    <t xml:space="preserve">Здійснення закладами загальної середньої освіти Шевченківського району необхідних  умов для надання відповідних послуг </t>
  </si>
  <si>
    <t>Здійснення методичним центром та логопедичними пунктами необхідних  умов для забезпечення виконання на  належну рівні методичної роботи в закладах освіти Шевченківського району</t>
  </si>
  <si>
    <t>Здійснення необхідних умов для надання якісних послуг іншими закладами освіти Шевченківського району</t>
  </si>
  <si>
    <t>Річний розпис бюджету Шевченківського району міста Харкова на 2019 рік</t>
  </si>
  <si>
    <t>3. 0611030</t>
  </si>
  <si>
    <t>Надання загальної середньої освіти вечірніми (змінними) школами</t>
  </si>
  <si>
    <t>Забезпечення надання загальної середньої освіти працюючій молоді</t>
  </si>
  <si>
    <t>кількість закладів ( за ступенями шкіл)</t>
  </si>
  <si>
    <t>кількість класів(за ступенями шкіл)</t>
  </si>
  <si>
    <t>відсоток учнівВ(З)Ш,які отримали базову або середню освіту від загальної кількості випусників 9-х,11(12)-х класів</t>
  </si>
  <si>
    <t>звітність</t>
  </si>
  <si>
    <t>Обсяг видатків на погашення  заборгованості за рішенням суду</t>
  </si>
  <si>
    <t>діто - дні відвідування</t>
  </si>
  <si>
    <t xml:space="preserve">Обсяг видатків на погашення кредиторської заборгованості </t>
  </si>
  <si>
    <t xml:space="preserve">Рівень погашення кредиторської заборгованості </t>
  </si>
  <si>
    <t>Начальник Управління фінансів Шевченківського району Департаменту бюджету і фінансів Харківської міської ради</t>
  </si>
  <si>
    <t>(у редакції наказу Міністерства фінансів України від 15 листопада 2018 року № 908)</t>
  </si>
  <si>
    <t>положення про Управляння освіти адміністрації Шевченківського району Харківської міської ради</t>
  </si>
  <si>
    <t xml:space="preserve">1. Здійснення закладами дошкільної освіти Шевченківського району необхідних  умов для виховання дітей на належному рівні </t>
  </si>
  <si>
    <t>2. Погашення заборгованості за рішенням суду</t>
  </si>
  <si>
    <t xml:space="preserve">Забезпечення створення належних умов для надання на належному рівні дошкільної освіти та виховання дітей </t>
  </si>
  <si>
    <t xml:space="preserve">1. Здійснення закладами загальної середньої освіти Шевченківського району необхідних  умов для надання відповідних послуг </t>
  </si>
  <si>
    <t>1. Забезпечення надання загальної середньої освіти працюючій молоді</t>
  </si>
  <si>
    <t>Забезпечиення залучення та надання належних умов виховання дітей в умовах позашкільної освіти</t>
  </si>
  <si>
    <t>1. Здійснення закладами позашкільної освіти Шевченківського району необхідних  умов для залучення та виховання дітей в умовах позашкільної освіти</t>
  </si>
  <si>
    <t>2. Погашення кредиторської заборгованості, яка утворилась станом на 01.01.2019 року</t>
  </si>
  <si>
    <t xml:space="preserve">Забезпечення належної методичної  роботи в установах освіти </t>
  </si>
  <si>
    <t>1.Здійснення необхідних умов для надання якісних послуг іншими закладами освіти Шевченківського району</t>
  </si>
  <si>
    <t>1.Здійснення необхідних умов для утримання та проведення навчально-тренувальної роботи комунальних дитячо-юнацьких спортивних шкіл Шевчінківського району</t>
  </si>
  <si>
    <t>кількість лабораторій комп'ютерних технологій в освіті</t>
  </si>
  <si>
    <t>кількість закладів, які обслуговуються лабораторією  комп'ютерних технологій в освіті</t>
  </si>
  <si>
    <t>(у редакції наказу Міністерства фінансів України від 29 грудня 2018 року № 1209)</t>
  </si>
  <si>
    <t xml:space="preserve">5. Підстави для виконання бюджетної програми          </t>
  </si>
  <si>
    <t>6.Цілі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</si>
  <si>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</si>
  <si>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</si>
  <si>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 Мета бюджетної програми</t>
  </si>
  <si>
    <t>8. Завдання бюджетної програми</t>
  </si>
  <si>
    <t>Забезпечення проведення капітального ремонту та придбання обладнання та предметів довгострокового користування для утримання в належному стані установ освіти</t>
  </si>
  <si>
    <t>9. Напрями використання бюджетних коштів</t>
  </si>
  <si>
    <r>
      <t>Забе</t>
    </r>
    <r>
      <rPr>
        <sz val="14"/>
        <color indexed="10"/>
        <rFont val="Times New Roman"/>
        <family val="1"/>
        <charset val="204"/>
      </rPr>
      <t>з</t>
    </r>
    <r>
      <rPr>
        <sz val="14"/>
        <rFont val="Times New Roman"/>
        <family val="1"/>
        <charset val="204"/>
      </rPr>
      <t>печення проведення капітального ремонту та придбання обладнання та предметів довгострокового користування для утримання в належному стані установ освіти</t>
    </r>
  </si>
  <si>
    <t>10. Перелік регіональних цільових програм, які виконуються у складі бюджетної програми</t>
  </si>
  <si>
    <t>11. Результативні показники бюджетної програми</t>
  </si>
  <si>
    <t xml:space="preserve">звіт </t>
  </si>
  <si>
    <t xml:space="preserve"> звітність</t>
  </si>
  <si>
    <t>4. Забезпечення проведення капітального ремонту та придбання обладнання та предметів довгострокового користування для утримання в належному стані установ освіти</t>
  </si>
  <si>
    <t>4.1</t>
  </si>
  <si>
    <t>Вартість проведення капітального ремонту</t>
  </si>
  <si>
    <t>кошторис на 2019 рік</t>
  </si>
  <si>
    <t>Вартість придбання обладнання та предметів довгострокового користування</t>
  </si>
  <si>
    <t>4.2</t>
  </si>
  <si>
    <t>Площа ремонтних робіт</t>
  </si>
  <si>
    <t>тис.кв.м</t>
  </si>
  <si>
    <t>кількість обладнання та предметів довгострокового користування,яке планується придбати</t>
  </si>
  <si>
    <t>4.3.</t>
  </si>
  <si>
    <t>Середня вартість ремонтних робіт за 1 кв.м.</t>
  </si>
  <si>
    <t>розрахунок до кошторису на 2019 рік</t>
  </si>
  <si>
    <t>Середня вартість обладнання та предметів довгострокового користування</t>
  </si>
  <si>
    <t>4.4.</t>
  </si>
  <si>
    <t>Відсоток відремонтованих площ до запланованої площі ремонту</t>
  </si>
  <si>
    <t>розрахунок</t>
  </si>
  <si>
    <t>Відсоток придбання обладнання до запланованих</t>
  </si>
  <si>
    <t>Н.Г.ГВАЗАВА</t>
  </si>
  <si>
    <t>Дата погодження</t>
  </si>
  <si>
    <t>М.П.</t>
  </si>
  <si>
    <t xml:space="preserve">7. Мета бюджетної програми  </t>
  </si>
  <si>
    <t>Фінансова підтримка приватних шкіл в частині надання освітніх послуг</t>
  </si>
  <si>
    <t>кількість дітей, що відвідують загальноосвітні навчальні заклади району</t>
  </si>
  <si>
    <t>звіт</t>
  </si>
  <si>
    <t>акти звіряння</t>
  </si>
  <si>
    <t>комп'ютери та інтерактивні панелі</t>
  </si>
  <si>
    <t>Середня вартість придбання навчального кабінету</t>
  </si>
  <si>
    <t>Відсоток придбаного обладнання до запланованого</t>
  </si>
  <si>
    <t>5</t>
  </si>
  <si>
    <t>5.1</t>
  </si>
  <si>
    <t>Обсяг видатків на придбання дидактичних матеріалів для закладів з навчанням мовами національних меншин</t>
  </si>
  <si>
    <t>Обсяг видатків на придбання природно-математичних кабінетів</t>
  </si>
  <si>
    <t>кошторис</t>
  </si>
  <si>
    <t>5.2</t>
  </si>
  <si>
    <t>-придбання природно-математичних кабінетів</t>
  </si>
  <si>
    <t>Середня вартість витрат на придбання 1-го природно-математичних кабінету</t>
  </si>
  <si>
    <t>6</t>
  </si>
  <si>
    <t>6.1</t>
  </si>
  <si>
    <t xml:space="preserve">Обсяг видатків на придбання дидактичних матеріалів </t>
  </si>
  <si>
    <t>Обсяг видатків на придбання сучасних меблів</t>
  </si>
  <si>
    <t>Обсяг видатків на придбання комп'ютерного обладнання</t>
  </si>
  <si>
    <t>6.2</t>
  </si>
  <si>
    <t>6.3</t>
  </si>
  <si>
    <t>середні витрати на придбання дидактичного матеріалу в 1 установі</t>
  </si>
  <si>
    <t>середні витрати на придбання меблів в 1 установі</t>
  </si>
  <si>
    <t>середні витрати на придбання компьютерного обладнання в 1 установі</t>
  </si>
  <si>
    <t>6.4</t>
  </si>
  <si>
    <t>обсяг видатків на оплату праці</t>
  </si>
  <si>
    <t>кількість дітей, що відвідують приватні школи району</t>
  </si>
  <si>
    <t>середні витрати на 1 учня</t>
  </si>
  <si>
    <t>відсоток використання освітньої субвенції приватними закладами освіти денної форми навчання</t>
  </si>
  <si>
    <t xml:space="preserve">7. Мета бюджетної програми     </t>
  </si>
  <si>
    <t xml:space="preserve">7. Мета бюджетної програми:     </t>
  </si>
  <si>
    <t>8. Завдання бюджетної програми:</t>
  </si>
  <si>
    <t>9. Напрями використання бюджетних коштів:</t>
  </si>
  <si>
    <t>10. Перелік регіональних цільових програм, які виконуються у складі бюджетної програми:</t>
  </si>
  <si>
    <t>11. Результативні показники бюджетної програми:</t>
  </si>
  <si>
    <t>Управління освіти адміністрації Шевченківського району  Харківської міської ради</t>
  </si>
  <si>
    <t>бюджетної програми місцевого бюджету на 2020 рік</t>
  </si>
  <si>
    <t>1.</t>
  </si>
  <si>
    <t>(код за ЄДРПОУ)</t>
  </si>
  <si>
    <t>2.</t>
  </si>
  <si>
    <t>3.</t>
  </si>
  <si>
    <t>(код Програмної  класифікації 
видатків та кредитування 
місцевого бюджету)</t>
  </si>
  <si>
    <t>(код Типової програмної класифікації видатків та кредитування місцевого
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</si>
  <si>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</si>
  <si>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</si>
  <si>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</si>
  <si>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кошторис на 2020 рік</t>
  </si>
  <si>
    <t>розрахунок до кошторису на 2020рік</t>
  </si>
  <si>
    <t>кошторис на 2020рік</t>
  </si>
  <si>
    <t>Здійснення Управлінням освіти адміністрації Шевченківського району Харківської міської ради наданих законодавством повноважень у сфері освіти.</t>
  </si>
  <si>
    <t>Здійснення Управлінням освіти адміністрації Шевченківського району Харківької міської ради функцій і повноважень місцевого самоврядування, наданих законодавством у сфері освіти</t>
  </si>
  <si>
    <t>Погашення кредиторської заборгованості яка утворилась станом на 01.01.2019 року</t>
  </si>
  <si>
    <t>1.Здійснення Управлінням освіти адміністрації Шевченківського району Харківької міської ради функцій і повноважень місцевого самоврядування, наданих законодавством у сфері освіти</t>
  </si>
  <si>
    <t>кількість штатних одиниць</t>
  </si>
  <si>
    <t>кількість отриманих листів, звернень, заяв, скарг</t>
  </si>
  <si>
    <t>Книга регістрації вхідної документації, журнали особистого прийому громадян, журнали пропозицій, заяв, скарг і звернень громадян</t>
  </si>
  <si>
    <t>кількість прийнятих нормативно-правових актів</t>
  </si>
  <si>
    <t>Книги регістрації наказів</t>
  </si>
  <si>
    <t>кількість виконаних листів, заяв, скарг на 1 працівника</t>
  </si>
  <si>
    <t>кількість проектів нормативно-правових актів на 1 працівника</t>
  </si>
  <si>
    <t>Витрати на утримання однієї штатної одиниці</t>
  </si>
  <si>
    <t xml:space="preserve">Керівництво і управління у відповідній сфері у містах (місті Києві), селищах, селах, обєднаних територіальних громадах   </t>
  </si>
  <si>
    <t>4. Обсяг бюджетних призначень</t>
  </si>
  <si>
    <t>10. Перелікмісцевих/ регіональних  програм, які виконуються у складі бюджетної програми</t>
  </si>
  <si>
    <t>0160</t>
  </si>
  <si>
    <t>(код Програмної класифікації видатків та кредитування місцевого бюджету)</t>
  </si>
  <si>
    <t>0610000</t>
  </si>
  <si>
    <t>0600000</t>
  </si>
  <si>
    <t>Виконання завдань (проєктів)Національної програми інформації</t>
  </si>
  <si>
    <t>обсяг видатків на виконання завдань (проєктів)Національної програми інформатизації</t>
  </si>
  <si>
    <t>кількість напрямів на виконання завдань (проєктів) Національної програми інформатизації відповідно до Єдиного закупівельного словнику ДК 021:2015</t>
  </si>
  <si>
    <t>середні витрати на виконання одного напряму на виконання завдань (проєктів) Національної програми інформатизації відповідно до Єдиного закупівельного словнику ДК 021:2015</t>
  </si>
  <si>
    <t>Управління фінансів Шевченківського району Департаменту бюджету й фінансів Харківської міської ради</t>
  </si>
  <si>
    <t>Надання позашкільної освіти закладами позашкільними освіти, заходи із позашкільної роботи з дітьми</t>
  </si>
  <si>
    <t>Методичне забезпечення діяльності  закладів освіти</t>
  </si>
  <si>
    <t>1.Здійснення методичним центром та логопедичними пунктами необхідних  умов для забезпечення виконання на  належну рівні, в т.ч. методичної роботи в закладах освіти Шевченківського району</t>
  </si>
  <si>
    <t>3. Погашення кредиторської заборгованості, яка утворилась станом на 01.01.2020 року</t>
  </si>
  <si>
    <t>Погашення кредиторської заборгованості, яка склалась станом на 01.01.2020 року</t>
  </si>
  <si>
    <t>2. Погашення кредиторської заборгованості, яка утворилась станом на 01.01.2020року</t>
  </si>
  <si>
    <t>Бюджетний кодекс України, Закон України "Про Державний бюджет України на 2020 рік" , Закон України "Про освіту" від 23.05.1991 №1060-XII, Наказу ММСУ від 30.07.2013 № 37 "Про затвердження Типових штатних нормативів дитячо-юнацьких спортивних шкіл", Наказу міністерства України у справах молоді та спорту від 23.05.03 № 2097 "Про впорядкування умов оплати праці працівників бюджетних установ, закладів та організацій галузі фізичної культури і спорту", рішення Харківської міської ради Харківської області виконавчий комітет  від 26.09.2018 № 665 "Про затвердження мережі закладів освіти м. Харкова на 2018/2019 навчальний рік", наказ МФУ від 26.08.2014 №836 «Про деякі питання запровадження програмно-цільового методу складання та виконання місцевих бюджетів»(зі змінами), наказ ММСУ від 23.11.2016 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змінами),рішення 31 сесії Харківської міської ради 7 скликання від 27.11.2019 № 1814/19 «Про бюджет міста Харкова на 2020 рік» (зі змінами), розпорядження ХМГ від 19.12.2019 № 178 " Про приведення класифікаціїбюджету м.Харкова у відповідньсть до законодавства".</t>
  </si>
  <si>
    <t>Конституція України,Бюджетний кодекс України, Закон України "Про місцеве самоврядування в Україні" від 21.05.1997р. №280/97-ВР, Закон України "Про службу в органах місцевого самоврядування" від 07.06.2001 №2493-III, постанова КМУ "Про упорядкування структури та умов оплати праці працівників апарату органів віконавчої влади, органів прокуратури, судів та інших органів"(зі змінами) від 09.03.2006 № 268 , наказ МФУ від 26.08.2014 №836 «Про деякі питання запровадження програмно-цільового методу складання та виконання місцевих бюджетів»(зі змінами), наказ МФУ від 01.10.2010 №1147 "Про затверждення Типового переліку бюджетних програм та результативних показників їх виконання для місцевих бюджетів у галузі"Державне управління" (зі змінами), наказ МФУ від 20.09.2017 № 793 "Про затвердження складових програмної класифікації видатків та кредитування місцевих бюджетів" (зі змінами), рішення 31 сесії Харківської міської ради 7 скликання від 27.11.2019 № 1814/19 «Про бюджет міста Харкова на 2020 рік» (зі змінами), розпорядження ХМГ від 19.12.2019 № 178 " Про приведення класифікаціїбюджету м.Харкова у відповідньсть до законодавства".</t>
  </si>
  <si>
    <t>Погашення кредиторської заборгованості, яка утворилась станом на 01.01.2020 року</t>
  </si>
  <si>
    <t xml:space="preserve">Забезпечення надання послуг з загальної середньої освіти в установах  загальної середньої освіти </t>
  </si>
  <si>
    <t>Реалізація заходів, спрямованих на розвиток повної загальної середньої освіти згідно діючого законодавства на тариторії шев району м. Харкова</t>
  </si>
  <si>
    <t>Здійснення закладами дошкільної освіти Шевченківського району необхідних  умов для виховання дітей на належному рівні , у т.ч. :</t>
  </si>
  <si>
    <t>Кількість установ в яких плануєтся проведення капітального ремонту</t>
  </si>
  <si>
    <t>Забезпечення реалізації державної політики в галузі освіти на території Шевченківського району міста Харкова</t>
  </si>
  <si>
    <t>Надання загальної середньої освіти закладами загальної середньої освіти  (в тому числі з дошкільними підрозділами (відділеннями, групами))</t>
  </si>
  <si>
    <t>Забезпечення надання відповідних послуг  загальноосвітніми навчальними закладами</t>
  </si>
  <si>
    <t>Міська комплексна цільова соціальна програма розвитку фізичної культури та спорту м. Харкова на 2017-2020 роки</t>
  </si>
  <si>
    <t>Реалізація державної політики у сфері освіти на території Шевченківського району м.Харкова в межах наданих законодавством повноважень</t>
  </si>
  <si>
    <t>Реалізація державної політики у сфері надання дошкільної освіти на території Шевченківського району м.Харкова в межах наданих законодавством повноважень</t>
  </si>
  <si>
    <t xml:space="preserve"> Реалізація державної політики у сфері позашкільної освіти на території Шевченківського району м.Харкова в межах наданих законодавством повноважень</t>
  </si>
  <si>
    <t>Реалізація заходів для належної методичної роботи в установах освіти на території Шевченківського району м.Харкова в межах наданих законодавством повноважень</t>
  </si>
  <si>
    <t>Реалізація заходів для належної діяльності інших закладів у сфері освіти на території Шевченківського району м.Харкова в межах наданих законодавством повноважень</t>
  </si>
  <si>
    <t xml:space="preserve"> Реалізація державної політики у сфері для здійснення необхідних умов для утримання та проведення навчально-тренувальної роботи комунальних дитячо-юнацьких спортивних шкіл на території Шевченківського району м.Харкова в межах наданих законодавством повноважень</t>
  </si>
  <si>
    <t>5.3</t>
  </si>
  <si>
    <t>5.4</t>
  </si>
  <si>
    <t>Забезпечення придбання дидактичних матеріалів та природно-дидактичних кабінетів за рахунок залишку освітньої субвенції та співфінансування (3%) місцевого бюджету</t>
  </si>
  <si>
    <t>7</t>
  </si>
  <si>
    <t>розрахунок до кошторису на 2020 рік</t>
  </si>
  <si>
    <t>розрахунок до кошторису на 2020</t>
  </si>
  <si>
    <t>7.1</t>
  </si>
  <si>
    <t>7.2</t>
  </si>
  <si>
    <t>7.3</t>
  </si>
  <si>
    <t>7.4</t>
  </si>
  <si>
    <t>-придбання дидактичних матеріалів для закладів з навчанням мовами національних меншин на 1 установу</t>
  </si>
  <si>
    <t>Середня вартість витрат на придбання 1 комплекту дидактичних матеріалів для закладів з навчанням мовами національних меньшин на 1 установу</t>
  </si>
  <si>
    <t>Забезпечення придбання дидактичних матеріалів, сучасних меблів та комп’ютерного обладнання для забезпечення якісної, сучасної та доступної освіти "Нова українська школа" та підвищення кваліфікації педагогічних працівників і проведення супервізії (видатки споживання)</t>
  </si>
  <si>
    <t>Обсяг видатків на підвищення кваліфікацій педагогічних працівників</t>
  </si>
  <si>
    <t>Обсяг видатків на проведення супервізій</t>
  </si>
  <si>
    <t>(найменування відповідального виконавця)</t>
  </si>
  <si>
    <t>середні витрати на підвищення кваліфікацій педагогічних працівників</t>
  </si>
  <si>
    <t>середні витрати на провезення супервізій</t>
  </si>
  <si>
    <t xml:space="preserve">кількість класів </t>
  </si>
  <si>
    <t>Вартість проведення капітального ремонту за рахунок залишку освітньої субвенції</t>
  </si>
  <si>
    <t>Кількість установ в яких плануєтся проведення капітального ремонту за рахунок залишку освітньої субвенції</t>
  </si>
  <si>
    <t xml:space="preserve">Кількість обладнання яке планується придбати </t>
  </si>
  <si>
    <t>Кількість навчальних кабінетів</t>
  </si>
  <si>
    <t>Середня вартість ремонтних робіт на 1 установу</t>
  </si>
  <si>
    <t>Середня вартість ремонтних робіт за рахунок залишку осітньої субвенції в 1 установі</t>
  </si>
  <si>
    <t>Середня вартість обладнання за 1-ну одиницю</t>
  </si>
  <si>
    <t>Середня вартість придбання 1-го кабінету</t>
  </si>
  <si>
    <t>Рівень виконання робіт з капітального ремонту</t>
  </si>
  <si>
    <t>Рівень виконання робіт з капітального ремонту за рахунок залишку освітньої субвенції</t>
  </si>
  <si>
    <t>Відсоток придбаних навчальних кабінетів</t>
  </si>
  <si>
    <t xml:space="preserve"> кошторис на 2020 рік</t>
  </si>
  <si>
    <t xml:space="preserve">Кількість установ в яких відбудеться придбання дидактичних матеріалів </t>
  </si>
  <si>
    <t>Кількість установ в яких відбудеться придбання сучасних меблів</t>
  </si>
  <si>
    <t>Кількість установ в яких відбудеться придбання комп'ютерного обладнання</t>
  </si>
  <si>
    <t>Кількість вчителів які підвищать кваліфікацію</t>
  </si>
  <si>
    <t>Кількість супервізорів</t>
  </si>
  <si>
    <t>Рівень придбання дидактичних матеріалів для закладів з навчанням мовами національних меншин</t>
  </si>
  <si>
    <t>Рівень придбання природно-математичних кабінетів</t>
  </si>
  <si>
    <t>Рівень придбання комп'ютерного обладнання</t>
  </si>
  <si>
    <t>Відсоток  вчителів які підвищать кваліфікацію</t>
  </si>
  <si>
    <t>Відсоток охоплення установ  супервізорами</t>
  </si>
  <si>
    <t>Відсоток придбання дидактичних матеріалів для закладів з навчанням мовами національних меншин</t>
  </si>
  <si>
    <t xml:space="preserve">розрахунок </t>
  </si>
  <si>
    <t xml:space="preserve">Надання субвенції на покращення соціального захисту окремих категорій педагогичних працівників </t>
  </si>
  <si>
    <t>8</t>
  </si>
  <si>
    <t>8.1</t>
  </si>
  <si>
    <t>8.2</t>
  </si>
  <si>
    <t>8.3</t>
  </si>
  <si>
    <t>8.4</t>
  </si>
  <si>
    <t>Обсяг видатків на надання субвенцй на покращення соціального захисту окремих категорій педагогічних працівників ЗЗСО</t>
  </si>
  <si>
    <t>Надання субвенцій на покращення соціального захисту окремих категорій педагогичних працівників ЗЗСО</t>
  </si>
  <si>
    <t>-надання субвенцій на покращеня соціального захисту окремих категорій педагогічних працівників ЗЗСО на 1 людину</t>
  </si>
  <si>
    <t>Середня вартість субвенцій на покращення соціального захисту окремих категорій педагогічних працівників ЗЗСО</t>
  </si>
  <si>
    <t>Відсоток надання субвенцій на покращення соціального захисту окремих категорій педагогічних працівників ЗЗСО</t>
  </si>
  <si>
    <t>Ремонт та придбання обладнання для їдалень(харчоблоків) закладіів середньої освіти</t>
  </si>
  <si>
    <t>9</t>
  </si>
  <si>
    <t>9.1</t>
  </si>
  <si>
    <t>9.2</t>
  </si>
  <si>
    <t>9.3</t>
  </si>
  <si>
    <t>9.4</t>
  </si>
  <si>
    <t>Обсяг видатків для придбання обладнання для їдалень(харчоблоків) закладіів середньої освіти</t>
  </si>
  <si>
    <t>Середня вартість придбання обладнання для їдалень (харчоблоків) закладів загальної середньої освіти</t>
  </si>
  <si>
    <t xml:space="preserve"> придбання обладнання для їдалень(харчоблоків) закладіів середньої освіти на 1 школу</t>
  </si>
  <si>
    <t>Відсоток надання придбання обладнання для їдалень (харчоблоків) закладів загальної середньої освіти</t>
  </si>
  <si>
    <t>Бюджетний кодекс України, Закон України "Про Державний бюджет України на 2020 рік", Закон України "Про освіту" від 05.09.2017 №2145-VIII, Закон України "Про дошкільну освіту" від 11.07.2001 №2628-III, Наказ МОНУ від 04.11.2010 № 1055 "Про затвердження Типових штатних нормативів дошкільних навчальних закладів", Наказу МОУ від 15.04.93 № 102 "Про затвердження Інструкції про порядок обчислення заробітної плати працівників освіти", Наказу МОНУ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Харківської міської ради Харківської області виконавчий комітет  від 26.09.2018 № 665 "Про затвердження мережі закладів освіти м. Харкова на 2018/2019 навчальний рік", рішення виконавчого комітету Харківської міської ради Харківської області від 12.12.2018 № 911 "Про організацію харчування учнів та вихованців закладів освіти м. Харкова у 2019 році", наказ МФУ від 26.08.2014 №836 «Про деякі питання запровадження програмно-цільового методу складання та виконання місцевих бюджетів» (зі змінами), наказ МОНУ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змінами),рішення 36 сесії Харківської міської ради 7 скликання від 24.06.2020 №2133/20 "Про внесення змін до рішення 31 сесії Харківської міської ради 7 скликання від 27.11.2019 № 1814/19 "Про бюджет міста Харкова на 2020 рік".</t>
  </si>
  <si>
    <t xml:space="preserve">Бюджетний кодекс України, Закон України "Про Державний бюджет України на 2019 рік" від 23.11.2018р. №2629-VIII, Закон України "Про освіту" від 05.09.2017 №2145-VIII, Закон України "Про загальну середню освіту"від 13.05.1999 №651-XIV, Наказ МОНУ від 06.12.2010 № 1205 "Про затвердження Типових штатних нормативів загальноосвітніх навчальних закладів", Наказу МОУ від 15.04.93 № 102" Про затвердження Інструкції про порядок обчислення заробітної плати працівників освіти", Наказу МОНУ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Харківської міської ради Харківської області виконавчий комітет  від 26.09.2018 № 665 "Про затвердження мережі закладів освіти м. Харкова на 2018/2019 навчальний рік", рішення виконавчого комітету Харківської міської ради Харківської області від 12.12.2018 № 911 "Про організацію харчування учнів та вихованців закладів освіти м. Харкова у 2019 році", наказ МФУ від 26.08.2014 №836 «Про деякі питання запровадження програмно-цільового методу складання та виконання місцевих бюджетів» (зі змінами), наказ МОНУ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змінами), рішення 36 сесії Харківської міської ради 7 скликання від 24.06.2020 №2133/20 "Про внесення змін до рішення 31 сесії Харківської міської ради 7 скликання від 27.11.2019 № 1814/19 "Про бюджет міста Харкова на 2020 рік" </t>
  </si>
  <si>
    <t>Бюджетний кодекс України, Закон України "Про Державний бюджет України на 2020 рік" , Закон України "Про освіту" від 05.09.2017 №2145-VIII, Закон України "Про позашкільну освіту"від 22.06.2000 № 1841-III, Наказ МОНМСУ від 30.10.2012 № 1230 "Про затвердження Типових штатних нормативів позашкільних навчальних закладів", Наказу МОУ від 15.04.93 № 102" Про затвердження Інструкції про порядок обчислення заробітної плати працівників освіти", Наказу МОНУ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Харківської міської ради Харківської області виконавчий комітет  від 26.09.2018 № 665 "Про затвердження мережі закладів освіти м. Харкова на 2018/2019 навчальний рік", наказ МФУ від 26.08.2014 №836 «Про деякі питання запровадження програмно-цільового методу складання та виконання місцевих бюджетів» (зі змінами), наказ МОНУ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змінами), рішення 36 сесії Харківської міської ради 7 скликання від 24.06.2020 №2133/20 "Про внесення змін до рішення 31 сесії Харківської міської ради 7 скликання від 27.11.2019 № 1814/19 "Про бюджет міста Харкова на 2020 рік".</t>
  </si>
  <si>
    <t>Бюджетний кодекс України, Закон України "Про Державний бюджет України на 2020 рік" , Закон України "Про освіту" від 05.09.2017 №2145-VIII, Наказ МО СРСР від 05.12.1985 "Про затвердження Типових штатів районних та міських (у містах, які не мають районного ділення) методичних кабінетів системи освіти", Наказу МОУ від 15.04.93 № 102" Про затвердження Інструкції про порядок обчислення заробітної плати працівників освіти", Наказу МОНУ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Харківської міської ради Харківської області виконавчий комітет  від 26.09.2018 № 665 "Про затвердження мережі закладів освіти м. Харкова на 2018/2019 навчальний рік", наказ МФУ від 26.08.2014 №836 «Про деякі питання запровадження програмно-цільового методу складання та виконання місцевих бюджетів» (зі змінами), наказ МОНУ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змінами),рішення 36 сесії Харківської міської ради 7 скликання від 24.06.2020 №2133/20 "Про внесення змін до рішення 31 сесії Харківської міської ради 7 скликання від 27.11.2019 № 1814/19 "Про бюджет міста Харкова на 2020 рік".</t>
  </si>
  <si>
    <t>Бюджетний кодекс України, Закон України "Про Державний бюджет України на 2020 рік", Закон України "Про освіту" від 05.09.2017 №2145-VIII, Постанова РМ УРСР 17.05.1979 № 255 "Про типові штати централізованих бухгалтерій", Листа МО УРСР від 25.06.1986 № 1/1-31-147 "Про створення груп по централізованому господарському обслугованою загальноосвітніх шкіл та інших закладів освіти", Листа МОНУ від 15.09.2008 № 1/9-590 "Рекомендації до формування штатних розписів міжшкільних навчально-виробничих комбінатів (майстерень) системи Міністерства освіти і науки України", Наказу МОУ від 15.04.93 № 102" Про затвердження Інструкції про порядок обчислення заробітної плати працівників освіти", Наказу МОНУ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Харківської міської ради Харківської області виконавчий комітет  від 26.09.2018 № 665 "Про затвердження мережі закладів освіти м. Харкова на 2018/2019 навчальний рік", наказ МФУ від 26.08.2014 №836 «Про деякі питання запровадження програмно-цільового методу складання та виконання місцевих бюджетів» (зі змінами), наказ МОНУ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змінами), рішення 36 сесії Харківської міської ради 7 скликання від 24.06.2020 №2133/20 "Про внесення змін до рішення 31 сесії Харківської міської ради 7 скликання від 27.11.2019 № 1814/19 "Про бюджет міста Харкова на 2020 рік".</t>
  </si>
  <si>
    <t>Виконання заходів в рамках реалізації програми "Спроможна школа для кращих результатів"</t>
  </si>
  <si>
    <t>Забезпечення виконання заходів в рамках реалізації програми "Спроможна школа для кращих результатів"</t>
  </si>
  <si>
    <t>Забезпечення умов для підвищення якості навчання для отримання кращих результатів</t>
  </si>
  <si>
    <t>1. Виконання заходів в рамках реалізації програми "Спроможна школа для кращих результатів"</t>
  </si>
  <si>
    <t>кількість установ</t>
  </si>
  <si>
    <t>Вартість придбання навчальних кабінетів, придбання підручників</t>
  </si>
  <si>
    <t>Кількість підручників</t>
  </si>
  <si>
    <t>Середня вартість придбання 1-го підручника</t>
  </si>
  <si>
    <t>Відсоток придбаних підручників</t>
  </si>
  <si>
    <t>Вартість придбання підручників(букварі)</t>
  </si>
  <si>
    <t>Ремонт та придбання обладнання для їдалень(харчоблоків) закладіів середньої освітиза рахунок залишку освітньої субвенції та співфінансування (30%) місцевого бюджету</t>
  </si>
  <si>
    <t>Надання субвенцій на покращення соціального захисту окремих категорій педагогічних працівників ЗЗСО</t>
  </si>
  <si>
    <t>обсяг видатків на придбання комп'ютерного обладнання</t>
  </si>
  <si>
    <t>середні витрати на придбання компютерного обладнання для однієї установи</t>
  </si>
  <si>
    <t xml:space="preserve">Вартість придбання обладнання та предметів довгострокового користування </t>
  </si>
  <si>
    <t xml:space="preserve">Забезпечення придбання дидактичних матеріалів та природно-дидактичних кабінетів за рахунок залишку освітньої субвенції </t>
  </si>
  <si>
    <t>Забезпечення придбання дидактичних матеріалів, сучасних меблів та комп’ютерного обладнання для забезпечення якісної, сучасної та доступної освіти "Нова українська школа" за рахунок відповідної субвенції з ДБ та співфінансування (30%) місцевого буджету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</si>
  <si>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</si>
  <si>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Бюджетний кодекс України,Закон України "Про Державний бюджет України на 2020 рік"  від 14.11.2019 № 294-IX, Закон України "Про освіту" від 05.09.2017 №2145-VIII, наказ МФУ від 26.08.2014 №836 «Про деякі питання запровадження програмно-цільового методу складання та виконання місцевих бюджетів» (зі змінами),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змінами), Постанова КМУ від 6 лютого 2012 р. № 106 "Про затвердження Порядку та умов надання субвенції з державного бюджету місцевим бюджетам на здійснення заходів щодо соціально-економічного розвитку окремих територій", розпорядження КМУ від 08.07.2020 року № 891-р  "Про розподіл у 2020 році субвенції з державного бюджету місцевим бюджетам на здійснення заходів щодо соціально-економічного розвитку окремих територій", Розпорядження ХМГ від 20.07. 2020 № 135 "Про розподіл коштів субвенцій та перерозподіл бюджетних призначень" </t>
  </si>
  <si>
    <t>Реалізація заходів, спрямованих на здійснення соціально-економічного розвитку у сфері освіти</t>
  </si>
  <si>
    <t>Виконання інвестиційних проектів в рамках здійснення заходів щодо соціально-економічного розвитку окремих територій.</t>
  </si>
  <si>
    <t>Забезпечення проведення капітального ремонту для утримання в належному стані установ освіти</t>
  </si>
  <si>
    <t>Забезпечення проведення капітального ремонту внутрішніх приміщень будівлі Харківської спеціалізованої школи І-ІІІ ступенів № 132 Харківської міської ради за адресою: м. Харків, вул. Новгородська, 1</t>
  </si>
  <si>
    <t>1. Забезпечення проведення капітального ремонту для утримання в належному стані установ освіти</t>
  </si>
  <si>
    <t>Капітальний ремонт внутрішніх приміщень будівлі  ХСШ № 132 за рахунок коштів субвенції з державного бюджету на соціально-економічний розвиток об'єкту</t>
  </si>
  <si>
    <t>проектно-кошторисна документація</t>
  </si>
  <si>
    <t>Середня вартість капітального ремонту внутрішніх приміщень будівлі ХСШ № 132</t>
  </si>
  <si>
    <t>розрахунково</t>
  </si>
  <si>
    <t>Питома вага кількості об’єктів, що підлягають проведенню капітального ремонту, до кількості, яка планується</t>
  </si>
  <si>
    <t>Заступник начальника Управління освіти адміністрації Шевченківського району Харківської міської ради</t>
  </si>
  <si>
    <t>А.Б. ЖИВОТЧЕНКО</t>
  </si>
  <si>
    <t>відсоток закладів, для яких планується придбання комп'ютерного обладнання</t>
  </si>
  <si>
    <t>Заступник начальника Управління фінансів Шевченківського району Департаменту бюджету і фінансів Харківської міської ради</t>
  </si>
  <si>
    <t>Н.В.СТЕПАНЕНКО</t>
  </si>
  <si>
    <t>(код Програмної класифікації 
видатків та кредитування 
місцевого бюджету)</t>
  </si>
  <si>
    <t xml:space="preserve">4. Обсяг бюджетного призначення/бюджетних асигнувань - </t>
  </si>
  <si>
    <t>у тому числі загального фонду -</t>
  </si>
  <si>
    <t>Бюджетний кодекс України, Закон України "Про освіту" від 05.09.2017 №2145-VIII, рішення Харківської міської ради Харківської області виконавчий комітет від 26.09.2018 № 665 "Про затвердження мережі закладів освіти м. Харкова на 2018/2019 навчальний рік", наказ МФУ від 26.08.2014 №836 «Про деякі питання запровадження програмно-цільового методу складання та виконання місцевих бюджетів» (зі змінами), наказ МОНУ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МФУ від 29.12.2002 №1098 «Про паспорт бюджетних програм», наказ МФУ від 20.09.2017 № 793 "Про затвердження складових програмної класифікації видатків та кредитування місцевих бюджетів" (зі змінами) Постанова Кабінету Міністрів України від 12.02.2020 року №100 "Деякі питання надання субвенції з державного бюджету місцевим бюджетам на реалізацію програми "Спроможна школа", рішення 36 сесії Харківської міської ради 7 скликання від 24.06.2020 №2133/20 "Про внесення змін до рішення 31 сесії Харківської міської ради 7 скликання від 27.11.2019 № 1814/19 "Про бюджет міста Харкова на 2020 рік",розпорядження ХМГ від 30.07.2020 №142 "Про розподіл коштів субвенції та коригування назв головних розпорядників коштів".</t>
  </si>
  <si>
    <t xml:space="preserve">7. Мета бюджетної програми:  </t>
  </si>
  <si>
    <t xml:space="preserve">всього середньорічне число ставок/штатних одиниць , у т. ч. </t>
  </si>
  <si>
    <t>кількість закладів, які обслуговуються лабораторією комп'ютерних технологій в освіті</t>
  </si>
  <si>
    <t xml:space="preserve">5. Підстави для виконання бюджетної програми: </t>
  </si>
  <si>
    <t>Управління освіти адміністрації Шевченківського району   Харківської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</si>
</sst>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г_р_н_._-;\-* #,##0.00\ _г_р_н_._-;_-* &quot;-&quot;??\ _г_р_н_._-;_-@_-"/>
    <numFmt numFmtId="165" formatCode="0.0"/>
    <numFmt numFmtId="166" formatCode="_-* #,##0\ _г_р_н_._-;\-* #,##0\ _г_р_н_._-;_-* &quot;-&quot;??\ _г_р_н_._-;_-@_-"/>
    <numFmt numFmtId="167" formatCode="#,##0.0"/>
    <numFmt numFmtId="168" formatCode="_-* #,##0\ _₽_-;\-* #,##0\ _₽_-;_-* &quot;-&quot;??\ _₽_-;_-@_-"/>
    <numFmt numFmtId="169" formatCode="_-* #,##0.0\ _г_р_н_._-;\-* #,##0.0\ _г_р_н_._-;_-* &quot;-&quot;??\ _г_р_н_._-;_-@_-"/>
    <numFmt numFmtId="170" formatCode="00"/>
    <numFmt numFmtId="171" formatCode="00000000"/>
    <numFmt numFmtId="172" formatCode="000"/>
    <numFmt numFmtId="173" formatCode="0000000"/>
    <numFmt numFmtId="174" formatCode="0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13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 Cyr"/>
      <family val="2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  <font>
      <sz val="11"/>
      <color indexed="10"/>
      <name val="Arial Cyr"/>
      <charset val="204"/>
    </font>
    <font>
      <b/>
      <sz val="11"/>
      <name val="Arial Cyr"/>
      <family val="2"/>
      <charset val="204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1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68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vertical="justify" wrapText="1"/>
    </xf>
    <xf numFmtId="2" fontId="9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9" fillId="0" borderId="3" xfId="0" applyNumberFormat="1" applyFont="1" applyFill="1" applyBorder="1" applyAlignment="1">
      <alignment horizontal="right" vertical="center"/>
    </xf>
    <xf numFmtId="3" fontId="8" fillId="0" borderId="1" xfId="0" applyNumberFormat="1" applyFont="1" applyBorder="1"/>
    <xf numFmtId="165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3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49" fontId="11" fillId="0" borderId="3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Fill="1" applyBorder="1"/>
    <xf numFmtId="3" fontId="9" fillId="0" borderId="3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justify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67" fontId="9" fillId="0" borderId="3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6" xfId="0" applyBorder="1" applyAlignment="1"/>
    <xf numFmtId="0" fontId="8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justify" wrapText="1"/>
    </xf>
    <xf numFmtId="0" fontId="1" fillId="0" borderId="0" xfId="0" applyFont="1" applyBorder="1" applyAlignment="1">
      <alignment horizontal="left" vertical="justify" wrapText="1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justify" wrapText="1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3" fontId="12" fillId="0" borderId="1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3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 wrapText="1"/>
    </xf>
    <xf numFmtId="3" fontId="11" fillId="4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vertical="center"/>
    </xf>
    <xf numFmtId="168" fontId="1" fillId="0" borderId="0" xfId="2" applyNumberFormat="1" applyFont="1" applyBorder="1" applyAlignment="1">
      <alignment horizontal="center" vertical="center" wrapText="1"/>
    </xf>
    <xf numFmtId="168" fontId="1" fillId="0" borderId="0" xfId="2" applyNumberFormat="1" applyFont="1" applyBorder="1" applyAlignment="1">
      <alignment vertical="center" wrapText="1"/>
    </xf>
    <xf numFmtId="168" fontId="22" fillId="0" borderId="0" xfId="2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vertical="center"/>
    </xf>
    <xf numFmtId="1" fontId="11" fillId="0" borderId="3" xfId="0" applyNumberFormat="1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166" fontId="11" fillId="0" borderId="3" xfId="2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3" fontId="8" fillId="0" borderId="1" xfId="0" applyNumberFormat="1" applyFont="1" applyFill="1" applyBorder="1"/>
    <xf numFmtId="0" fontId="26" fillId="0" borderId="0" xfId="0" applyFont="1" applyBorder="1" applyAlignment="1">
      <alignment horizontal="left" vertical="justify" wrapText="1"/>
    </xf>
    <xf numFmtId="0" fontId="24" fillId="0" borderId="3" xfId="0" applyFont="1" applyBorder="1" applyAlignment="1">
      <alignment horizontal="left" vertical="justify" wrapText="1"/>
    </xf>
    <xf numFmtId="0" fontId="26" fillId="0" borderId="0" xfId="0" applyFont="1" applyBorder="1" applyAlignment="1">
      <alignment vertical="justify" wrapText="1"/>
    </xf>
    <xf numFmtId="0" fontId="24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justify" wrapText="1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49" fontId="29" fillId="0" borderId="3" xfId="0" applyNumberFormat="1" applyFont="1" applyFill="1" applyBorder="1" applyAlignment="1">
      <alignment horizontal="center" vertical="center"/>
    </xf>
    <xf numFmtId="166" fontId="9" fillId="0" borderId="3" xfId="2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2" fillId="0" borderId="3" xfId="0" applyFont="1" applyBorder="1" applyAlignment="1">
      <alignment horizontal="left" vertical="justify" wrapText="1"/>
    </xf>
    <xf numFmtId="0" fontId="32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0" fontId="3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3" fontId="34" fillId="0" borderId="3" xfId="0" applyNumberFormat="1" applyFont="1" applyFill="1" applyBorder="1" applyAlignment="1">
      <alignment horizontal="center" vertical="center" wrapText="1"/>
    </xf>
    <xf numFmtId="174" fontId="34" fillId="0" borderId="3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top" wrapText="1"/>
    </xf>
    <xf numFmtId="170" fontId="34" fillId="0" borderId="0" xfId="0" applyNumberFormat="1" applyFont="1" applyFill="1" applyBorder="1" applyAlignment="1">
      <alignment vertical="center" wrapText="1"/>
    </xf>
    <xf numFmtId="171" fontId="35" fillId="0" borderId="0" xfId="0" applyNumberFormat="1" applyFont="1" applyFill="1" applyBorder="1" applyAlignment="1">
      <alignment vertical="center" wrapText="1"/>
    </xf>
    <xf numFmtId="172" fontId="35" fillId="0" borderId="0" xfId="0" applyNumberFormat="1" applyFont="1" applyFill="1" applyBorder="1" applyAlignment="1">
      <alignment vertical="center" wrapText="1"/>
    </xf>
    <xf numFmtId="0" fontId="8" fillId="0" borderId="0" xfId="0" applyFont="1" applyAlignment="1"/>
    <xf numFmtId="174" fontId="24" fillId="0" borderId="3" xfId="0" applyNumberFormat="1" applyFont="1" applyFill="1" applyBorder="1" applyAlignment="1">
      <alignment horizontal="center" vertical="center" wrapText="1"/>
    </xf>
    <xf numFmtId="173" fontId="12" fillId="0" borderId="3" xfId="0" applyNumberFormat="1" applyFont="1" applyFill="1" applyBorder="1" applyAlignment="1">
      <alignment horizontal="center" vertical="center" wrapText="1"/>
    </xf>
    <xf numFmtId="174" fontId="12" fillId="0" borderId="3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49" fontId="12" fillId="0" borderId="0" xfId="0" applyNumberFormat="1" applyFont="1" applyFill="1" applyBorder="1" applyAlignment="1"/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3" fontId="37" fillId="0" borderId="3" xfId="0" applyNumberFormat="1" applyFont="1" applyBorder="1" applyAlignment="1">
      <alignment horizontal="center" vertical="center"/>
    </xf>
    <xf numFmtId="1" fontId="37" fillId="0" borderId="3" xfId="2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Fill="1" applyAlignment="1">
      <alignment vertical="center"/>
    </xf>
    <xf numFmtId="166" fontId="37" fillId="0" borderId="3" xfId="2" applyNumberFormat="1" applyFont="1" applyBorder="1" applyAlignment="1">
      <alignment horizontal="center" vertical="center"/>
    </xf>
    <xf numFmtId="166" fontId="37" fillId="0" borderId="3" xfId="2" applyNumberFormat="1" applyFont="1" applyFill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3" fontId="37" fillId="0" borderId="3" xfId="0" applyNumberFormat="1" applyFont="1" applyBorder="1" applyAlignment="1">
      <alignment vertical="center"/>
    </xf>
    <xf numFmtId="1" fontId="37" fillId="0" borderId="3" xfId="0" applyNumberFormat="1" applyFont="1" applyBorder="1" applyAlignment="1">
      <alignment vertical="center"/>
    </xf>
    <xf numFmtId="0" fontId="38" fillId="0" borderId="2" xfId="0" applyFont="1" applyBorder="1" applyAlignment="1">
      <alignment vertical="center" wrapText="1"/>
    </xf>
    <xf numFmtId="0" fontId="37" fillId="0" borderId="6" xfId="0" applyFont="1" applyBorder="1" applyAlignment="1"/>
    <xf numFmtId="1" fontId="37" fillId="0" borderId="3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justify" wrapText="1"/>
    </xf>
    <xf numFmtId="0" fontId="3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/>
    <xf numFmtId="3" fontId="9" fillId="0" borderId="0" xfId="0" applyNumberFormat="1" applyFont="1" applyBorder="1" applyAlignment="1">
      <alignment vertical="center"/>
    </xf>
    <xf numFmtId="0" fontId="11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1" fillId="0" borderId="0" xfId="1" applyFont="1" applyBorder="1" applyAlignment="1">
      <alignment horizontal="center"/>
    </xf>
    <xf numFmtId="0" fontId="11" fillId="0" borderId="0" xfId="0" applyFont="1" applyFill="1" applyBorder="1"/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166" fontId="11" fillId="0" borderId="3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1" fontId="9" fillId="0" borderId="3" xfId="2" applyNumberFormat="1" applyFont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right" vertical="center"/>
    </xf>
    <xf numFmtId="167" fontId="9" fillId="0" borderId="3" xfId="0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166" fontId="9" fillId="0" borderId="0" xfId="2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horizontal="center" vertical="center"/>
    </xf>
    <xf numFmtId="166" fontId="9" fillId="0" borderId="3" xfId="2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justify" wrapText="1"/>
    </xf>
    <xf numFmtId="0" fontId="1" fillId="0" borderId="0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6" fontId="9" fillId="0" borderId="3" xfId="2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1" fillId="0" borderId="0" xfId="0" applyFont="1" applyFill="1"/>
    <xf numFmtId="0" fontId="15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justify" wrapText="1"/>
    </xf>
    <xf numFmtId="0" fontId="1" fillId="0" borderId="0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41" fillId="0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41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1" fontId="41" fillId="0" borderId="3" xfId="0" applyNumberFormat="1" applyFont="1" applyFill="1" applyBorder="1" applyAlignment="1">
      <alignment horizontal="center" vertical="center"/>
    </xf>
    <xf numFmtId="2" fontId="41" fillId="0" borderId="3" xfId="0" applyNumberFormat="1" applyFont="1" applyFill="1" applyBorder="1" applyAlignment="1">
      <alignment horizontal="center" vertical="center"/>
    </xf>
    <xf numFmtId="3" fontId="41" fillId="0" borderId="3" xfId="0" applyNumberFormat="1" applyFont="1" applyFill="1" applyBorder="1" applyAlignment="1">
      <alignment horizontal="right" vertical="center"/>
    </xf>
    <xf numFmtId="3" fontId="41" fillId="0" borderId="3" xfId="0" applyNumberFormat="1" applyFont="1" applyFill="1" applyBorder="1" applyAlignment="1">
      <alignment vertical="center"/>
    </xf>
    <xf numFmtId="0" fontId="41" fillId="0" borderId="3" xfId="0" applyFont="1" applyFill="1" applyBorder="1" applyAlignment="1">
      <alignment vertical="center"/>
    </xf>
    <xf numFmtId="166" fontId="41" fillId="0" borderId="3" xfId="2" applyNumberFormat="1" applyFont="1" applyFill="1" applyBorder="1" applyAlignment="1">
      <alignment vertical="center"/>
    </xf>
    <xf numFmtId="169" fontId="41" fillId="0" borderId="3" xfId="2" applyNumberFormat="1" applyFont="1" applyFill="1" applyBorder="1" applyAlignment="1">
      <alignment horizontal="center" vertical="center"/>
    </xf>
    <xf numFmtId="166" fontId="41" fillId="0" borderId="3" xfId="2" applyNumberFormat="1" applyFont="1" applyFill="1" applyBorder="1" applyAlignment="1">
      <alignment horizontal="center" vertical="center"/>
    </xf>
    <xf numFmtId="166" fontId="41" fillId="0" borderId="3" xfId="0" applyNumberFormat="1" applyFont="1" applyFill="1" applyBorder="1" applyAlignment="1">
      <alignment horizontal="center" vertical="center"/>
    </xf>
    <xf numFmtId="0" fontId="41" fillId="0" borderId="3" xfId="0" applyNumberFormat="1" applyFont="1" applyFill="1" applyBorder="1" applyAlignment="1">
      <alignment horizontal="center" vertical="center"/>
    </xf>
    <xf numFmtId="166" fontId="41" fillId="0" borderId="3" xfId="2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0" applyFont="1" applyFill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3" xfId="0" applyFon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top" wrapText="1"/>
    </xf>
    <xf numFmtId="171" fontId="35" fillId="0" borderId="3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 wrapText="1"/>
    </xf>
    <xf numFmtId="0" fontId="12" fillId="0" borderId="5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170" fontId="34" fillId="0" borderId="5" xfId="0" applyNumberFormat="1" applyFont="1" applyFill="1" applyBorder="1" applyAlignment="1">
      <alignment horizontal="center" vertical="center" wrapText="1"/>
    </xf>
    <xf numFmtId="170" fontId="34" fillId="0" borderId="6" xfId="0" applyNumberFormat="1" applyFont="1" applyFill="1" applyBorder="1" applyAlignment="1">
      <alignment horizontal="center" vertical="center" wrapText="1"/>
    </xf>
    <xf numFmtId="172" fontId="35" fillId="0" borderId="5" xfId="0" applyNumberFormat="1" applyFont="1" applyFill="1" applyBorder="1" applyAlignment="1">
      <alignment horizontal="center" vertical="center" wrapText="1"/>
    </xf>
    <xf numFmtId="172" fontId="35" fillId="0" borderId="6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3" fontId="41" fillId="0" borderId="2" xfId="0" applyNumberFormat="1" applyFont="1" applyFill="1" applyBorder="1" applyAlignment="1">
      <alignment horizontal="center" vertical="center"/>
    </xf>
    <xf numFmtId="3" fontId="41" fillId="0" borderId="6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6" fillId="0" borderId="0" xfId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49" fontId="30" fillId="0" borderId="6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3" xfId="0" applyFill="1" applyBorder="1"/>
    <xf numFmtId="49" fontId="29" fillId="0" borderId="2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3" fontId="41" fillId="0" borderId="2" xfId="0" applyNumberFormat="1" applyFont="1" applyBorder="1" applyAlignment="1">
      <alignment horizontal="center" vertical="center"/>
    </xf>
    <xf numFmtId="3" fontId="41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justify" wrapText="1"/>
    </xf>
    <xf numFmtId="0" fontId="24" fillId="0" borderId="2" xfId="0" applyFont="1" applyBorder="1" applyAlignment="1">
      <alignment horizontal="left" vertical="justify" wrapText="1"/>
    </xf>
    <xf numFmtId="0" fontId="24" fillId="0" borderId="5" xfId="0" applyFont="1" applyBorder="1" applyAlignment="1">
      <alignment horizontal="left" vertical="justify" wrapText="1"/>
    </xf>
    <xf numFmtId="0" fontId="24" fillId="0" borderId="6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justify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justify" wrapText="1"/>
    </xf>
    <xf numFmtId="0" fontId="1" fillId="0" borderId="0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/>
    <xf numFmtId="3" fontId="9" fillId="0" borderId="2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justify" wrapText="1"/>
    </xf>
    <xf numFmtId="0" fontId="31" fillId="0" borderId="5" xfId="0" applyFont="1" applyFill="1" applyBorder="1" applyAlignment="1">
      <alignment horizontal="left" vertical="justify" wrapText="1"/>
    </xf>
    <xf numFmtId="0" fontId="31" fillId="0" borderId="6" xfId="0" applyFont="1" applyFill="1" applyBorder="1" applyAlignment="1">
      <alignment horizontal="left" vertical="justify" wrapText="1"/>
    </xf>
    <xf numFmtId="0" fontId="32" fillId="0" borderId="3" xfId="0" applyFont="1" applyBorder="1" applyAlignment="1">
      <alignment horizontal="center" vertical="justify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2" fillId="0" borderId="2" xfId="0" applyFont="1" applyBorder="1" applyAlignment="1">
      <alignment horizontal="center" vertical="justify" wrapText="1"/>
    </xf>
    <xf numFmtId="0" fontId="32" fillId="0" borderId="5" xfId="0" applyFont="1" applyBorder="1" applyAlignment="1">
      <alignment horizontal="center" vertical="justify" wrapText="1"/>
    </xf>
    <xf numFmtId="0" fontId="32" fillId="0" borderId="6" xfId="0" applyFont="1" applyBorder="1" applyAlignment="1">
      <alignment horizontal="center" vertical="justify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172" fontId="35" fillId="0" borderId="2" xfId="0" applyNumberFormat="1" applyFont="1" applyFill="1" applyBorder="1" applyAlignment="1">
      <alignment horizontal="center" vertical="top" wrapText="1"/>
    </xf>
    <xf numFmtId="172" fontId="35" fillId="0" borderId="5" xfId="0" applyNumberFormat="1" applyFont="1" applyFill="1" applyBorder="1" applyAlignment="1">
      <alignment horizontal="center" vertical="top" wrapText="1"/>
    </xf>
    <xf numFmtId="172" fontId="35" fillId="0" borderId="6" xfId="0" applyNumberFormat="1" applyFont="1" applyFill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justify" wrapText="1"/>
    </xf>
    <xf numFmtId="0" fontId="32" fillId="0" borderId="5" xfId="0" applyFont="1" applyBorder="1" applyAlignment="1">
      <alignment horizontal="left" vertical="justify" wrapText="1"/>
    </xf>
    <xf numFmtId="0" fontId="32" fillId="0" borderId="6" xfId="0" applyFont="1" applyBorder="1" applyAlignment="1">
      <alignment horizontal="left" vertical="justify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3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7" fillId="0" borderId="2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justify" wrapText="1"/>
    </xf>
    <xf numFmtId="0" fontId="39" fillId="0" borderId="2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left" vertical="center" wrapText="1"/>
    </xf>
    <xf numFmtId="0" fontId="37" fillId="0" borderId="3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34" fillId="0" borderId="6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3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3" fontId="37" fillId="0" borderId="2" xfId="0" applyNumberFormat="1" applyFont="1" applyBorder="1" applyAlignment="1">
      <alignment horizontal="center" vertical="center"/>
    </xf>
    <xf numFmtId="3" fontId="37" fillId="0" borderId="6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166" fontId="37" fillId="0" borderId="2" xfId="2" applyNumberFormat="1" applyFont="1" applyBorder="1" applyAlignment="1">
      <alignment horizontal="center" vertical="center"/>
    </xf>
    <xf numFmtId="166" fontId="37" fillId="0" borderId="6" xfId="2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justify" wrapText="1"/>
    </xf>
    <xf numFmtId="0" fontId="0" fillId="0" borderId="0" xfId="0" applyFont="1" applyFill="1" applyBorder="1" applyAlignment="1">
      <alignment horizontal="left" vertical="justify" wrapText="1"/>
    </xf>
    <xf numFmtId="0" fontId="9" fillId="0" borderId="0" xfId="0" applyFont="1" applyBorder="1" applyAlignment="1">
      <alignment vertical="center"/>
    </xf>
    <xf numFmtId="49" fontId="37" fillId="0" borderId="9" xfId="0" applyNumberFormat="1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49" fontId="37" fillId="0" borderId="10" xfId="0" applyNumberFormat="1" applyFont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justify" wrapText="1"/>
    </xf>
    <xf numFmtId="0" fontId="38" fillId="0" borderId="5" xfId="0" applyFont="1" applyFill="1" applyBorder="1" applyAlignment="1">
      <alignment horizontal="left" vertical="justify" wrapText="1"/>
    </xf>
    <xf numFmtId="0" fontId="38" fillId="0" borderId="6" xfId="0" applyFont="1" applyFill="1" applyBorder="1" applyAlignment="1">
      <alignment horizontal="left" vertical="justify" wrapText="1"/>
    </xf>
    <xf numFmtId="49" fontId="12" fillId="0" borderId="2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0" fontId="37" fillId="0" borderId="0" xfId="0" applyFont="1" applyBorder="1" applyAlignment="1">
      <alignment horizontal="left" vertical="center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justify"/>
    </xf>
    <xf numFmtId="0" fontId="0" fillId="0" borderId="0" xfId="0" applyFill="1" applyBorder="1" applyAlignment="1">
      <alignment horizontal="left" vertical="justify"/>
    </xf>
    <xf numFmtId="0" fontId="0" fillId="0" borderId="0" xfId="0" applyFont="1" applyFill="1" applyBorder="1" applyAlignment="1">
      <alignment horizontal="left" vertical="justify"/>
    </xf>
  </cellXfs>
  <cellStyles count="3">
    <cellStyle name="Обычный" xfId="0" builtinId="0"/>
    <cellStyle name="Обычный_Апарат на 2013" xfId="1"/>
    <cellStyle name="Финансовый" xfId="2" builtinId="3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o10/&#1055;&#1040;&#1057;&#1055;&#1054;&#1056;&#1058;&#1040;%20&#1041;&#1070;&#1044;&#1046;&#1045;&#1058;&#1053;&#1067;&#1061;%20&#1055;&#1056;&#1054;&#1043;&#1056;&#1040;&#1052;&#1052;/2019%20&#1088;&#1110;&#1082;/&#1053;&#1072;&#1095;&#1072;&#1083;&#1086;%20&#1075;&#1086;&#1076;&#1072;/&#1055;&#1072;&#1089;&#1087;&#1086;&#1088;&#1090;&#1072;%20&#1073;&#1102;&#1076;&#1078;&#1077;&#1090;&#1085;&#1080;&#1093;%20&#1087;&#1088;&#1086;&#1075;&#1088;&#1072;&#1084;%20&#1085;&#1072;%20%202019%20&#1088;&#1110;&#1082;,&#1060;&#1067;&#10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26-3\roo10\&#1055;&#1040;&#1057;&#1055;&#1054;&#1056;&#1058;&#1040;%20&#1041;&#1070;&#1044;&#1046;&#1045;&#1058;&#1053;&#1067;&#1061;%20&#1055;&#1056;&#1054;&#1043;&#1056;&#1040;&#1052;&#1052;\2019%20&#1088;&#1110;&#1082;\&#1053;&#1072;&#1095;&#1072;&#1083;&#1086;%20&#1075;&#1086;&#1076;&#1072;\&#1055;&#1072;&#1089;&#1087;&#1086;&#1088;&#1090;&#1072;%20&#1073;&#1102;&#1076;&#1078;&#1077;&#1090;&#1085;&#1080;&#1093;%20&#1087;&#1088;&#1086;&#1075;&#1088;&#1072;&#1084;%20&#1085;&#1072;%20%202019%20&#1088;&#1110;&#1082;,&#1060;&#1067;&#105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o10/&#1055;&#1040;&#1057;&#1055;&#1054;&#1056;&#1058;&#1040;%20&#1041;&#1070;&#1044;&#1046;&#1045;&#1058;&#1053;&#1067;&#1061;%20&#1055;&#1056;&#1054;&#1043;&#1056;&#1040;&#1052;&#1052;/2019%20&#1088;&#1110;&#1082;/&#1053;&#1072;&#1095;&#1072;&#1083;&#1086;%20&#1075;&#1086;&#1076;&#1072;/&#1055;&#1072;&#1089;&#1087;&#1086;&#1088;&#1090;&#1072;%20&#1073;&#1102;&#1076;&#1078;&#1077;&#1090;&#1085;&#1080;&#1093;%20&#1087;&#1088;&#1086;&#1075;&#1088;&#1072;&#1084;%20&#1085;&#1072;%202019%20&#1088;&#1110;&#1082;,&#1060;&#1067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11010"/>
      <sheetName val="0611020"/>
      <sheetName val="0611030"/>
      <sheetName val="0611090"/>
      <sheetName val="0611150"/>
      <sheetName val="0611161"/>
      <sheetName val="0615031"/>
      <sheetName val="0610160"/>
    </sheetNames>
    <sheetDataSet>
      <sheetData sheetId="0">
        <row r="43">
          <cell r="B43" t="str">
            <v>Погашення кредиторської заборгованості, яка утворилась станом на 01.01.2019 року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11010"/>
      <sheetName val="0611020"/>
      <sheetName val="0611030"/>
      <sheetName val="0611090"/>
      <sheetName val="0611150"/>
      <sheetName val="0611161"/>
      <sheetName val="0615031"/>
      <sheetName val="0610160"/>
    </sheetNames>
    <sheetDataSet>
      <sheetData sheetId="0">
        <row r="43">
          <cell r="B43" t="str">
            <v>Погашення кредиторської заборгованості, яка утворилась станом на 01.01.2019 року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1101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7"/>
  <sheetViews>
    <sheetView view="pageBreakPreview" topLeftCell="A38" zoomScale="70" zoomScaleSheetLayoutView="70" workbookViewId="0">
      <selection activeCell="F26" sqref="F26:I26"/>
    </sheetView>
  </sheetViews>
  <sheetFormatPr defaultRowHeight="14.45" customHeight="1" x14ac:dyDescent="0.2"/>
  <cols>
    <col min="1" max="1" width="9.140625" style="1" customWidth="1"/>
    <col min="2" max="3" width="18.85546875" style="1" customWidth="1"/>
    <col min="4" max="4" width="26.42578125" style="1" customWidth="1"/>
    <col min="5" max="5" width="24.85546875" style="1" customWidth="1"/>
    <col min="6" max="7" width="21.7109375" style="1" customWidth="1"/>
    <col min="8" max="8" width="18.7109375" style="1" customWidth="1"/>
    <col min="9" max="9" width="10.28515625" style="1" bestFit="1" customWidth="1"/>
    <col min="10" max="10" width="16.7109375" style="1" customWidth="1"/>
    <col min="11" max="11" width="10.85546875" style="1" customWidth="1"/>
    <col min="12" max="12" width="9.1406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15" customHeight="1" x14ac:dyDescent="0.2">
      <c r="A1" s="44"/>
      <c r="B1" s="44"/>
      <c r="C1" s="44"/>
      <c r="D1" s="44"/>
      <c r="E1" s="44"/>
      <c r="F1" s="44"/>
      <c r="G1" s="45"/>
      <c r="H1" s="410" t="s">
        <v>37</v>
      </c>
      <c r="I1" s="410"/>
      <c r="J1" s="410"/>
      <c r="K1" s="410"/>
      <c r="L1" s="410"/>
      <c r="M1" s="3"/>
      <c r="N1" s="2"/>
    </row>
    <row r="2" spans="1:14" ht="15" x14ac:dyDescent="0.2">
      <c r="A2" s="44"/>
      <c r="B2" s="44"/>
      <c r="C2" s="44"/>
      <c r="D2" s="44"/>
      <c r="E2" s="44"/>
      <c r="F2" s="44"/>
      <c r="G2" s="45"/>
      <c r="H2" s="410" t="s">
        <v>117</v>
      </c>
      <c r="I2" s="410"/>
      <c r="J2" s="410"/>
      <c r="K2" s="410"/>
      <c r="L2" s="410"/>
      <c r="M2" s="3"/>
      <c r="N2" s="2"/>
    </row>
    <row r="3" spans="1:14" ht="33.75" customHeight="1" x14ac:dyDescent="0.2">
      <c r="A3" s="44"/>
      <c r="B3" s="44"/>
      <c r="C3" s="44"/>
      <c r="D3" s="44"/>
      <c r="E3" s="44"/>
      <c r="F3" s="44"/>
      <c r="G3" s="45"/>
      <c r="H3" s="414" t="s">
        <v>175</v>
      </c>
      <c r="I3" s="414"/>
      <c r="J3" s="414"/>
      <c r="K3" s="414"/>
      <c r="L3" s="414"/>
      <c r="M3" s="3"/>
      <c r="N3" s="2"/>
    </row>
    <row r="4" spans="1:14" ht="15" x14ac:dyDescent="0.2">
      <c r="A4" s="44"/>
      <c r="B4" s="44"/>
      <c r="C4" s="44"/>
      <c r="D4" s="44"/>
      <c r="E4" s="44"/>
      <c r="F4" s="44"/>
      <c r="G4" s="45"/>
      <c r="H4" s="411" t="s">
        <v>37</v>
      </c>
      <c r="I4" s="411"/>
      <c r="J4" s="411"/>
      <c r="K4" s="411"/>
      <c r="L4" s="411"/>
      <c r="M4" s="5"/>
      <c r="N4" s="2"/>
    </row>
    <row r="5" spans="1:14" ht="15" x14ac:dyDescent="0.2">
      <c r="A5" s="44"/>
      <c r="B5" s="44"/>
      <c r="C5" s="44"/>
      <c r="D5" s="44"/>
      <c r="E5" s="44"/>
      <c r="F5" s="44"/>
      <c r="G5" s="45"/>
      <c r="H5" s="411" t="s">
        <v>38</v>
      </c>
      <c r="I5" s="411"/>
      <c r="J5" s="411"/>
      <c r="K5" s="411"/>
      <c r="L5" s="411"/>
      <c r="M5" s="5"/>
      <c r="N5" s="2"/>
    </row>
    <row r="6" spans="1:14" ht="14.25" customHeight="1" x14ac:dyDescent="0.2">
      <c r="A6" s="44"/>
      <c r="B6" s="44"/>
      <c r="C6" s="44"/>
      <c r="D6" s="44"/>
      <c r="E6" s="44"/>
      <c r="F6" s="44"/>
      <c r="G6" s="45"/>
      <c r="H6" s="412" t="s">
        <v>130</v>
      </c>
      <c r="I6" s="412"/>
      <c r="J6" s="412"/>
      <c r="K6" s="412"/>
      <c r="L6" s="412"/>
      <c r="M6" s="7"/>
      <c r="N6" s="2"/>
    </row>
    <row r="7" spans="1:14" ht="20.25" customHeight="1" x14ac:dyDescent="0.2">
      <c r="A7" s="44"/>
      <c r="B7" s="44"/>
      <c r="C7" s="44"/>
      <c r="D7" s="44"/>
      <c r="E7" s="44"/>
      <c r="F7" s="44"/>
      <c r="G7" s="45"/>
      <c r="H7" s="413"/>
      <c r="I7" s="413"/>
      <c r="J7" s="413"/>
      <c r="K7" s="413"/>
      <c r="L7" s="413"/>
      <c r="M7" s="7"/>
      <c r="N7" s="2"/>
    </row>
    <row r="8" spans="1:14" ht="15" x14ac:dyDescent="0.2">
      <c r="A8" s="44"/>
      <c r="B8" s="44"/>
      <c r="C8" s="44"/>
      <c r="D8" s="44"/>
      <c r="E8" s="44"/>
      <c r="F8" s="44"/>
      <c r="G8" s="45"/>
      <c r="H8" s="415" t="s">
        <v>39</v>
      </c>
      <c r="I8" s="415"/>
      <c r="J8" s="415"/>
      <c r="K8" s="415"/>
      <c r="L8" s="415"/>
      <c r="M8" s="5"/>
      <c r="N8" s="2"/>
    </row>
    <row r="9" spans="1:14" ht="22.5" customHeight="1" x14ac:dyDescent="0.2">
      <c r="A9" s="44"/>
      <c r="B9" s="44"/>
      <c r="C9" s="44"/>
      <c r="D9" s="44"/>
      <c r="E9" s="44"/>
      <c r="F9" s="44"/>
      <c r="G9" s="45"/>
      <c r="H9" s="76"/>
      <c r="I9" s="76"/>
      <c r="J9" s="138"/>
      <c r="K9" s="76" t="s">
        <v>41</v>
      </c>
      <c r="L9" s="76"/>
      <c r="M9" s="5"/>
      <c r="N9" s="2"/>
    </row>
    <row r="10" spans="1:14" ht="35.25" customHeight="1" x14ac:dyDescent="0.2">
      <c r="A10" s="44"/>
      <c r="B10" s="44"/>
      <c r="C10" s="44"/>
      <c r="D10" s="44"/>
      <c r="E10" s="44"/>
      <c r="F10" s="44"/>
      <c r="G10" s="45"/>
      <c r="H10" s="109"/>
      <c r="I10" s="109"/>
      <c r="J10" s="109"/>
      <c r="K10" s="109"/>
      <c r="L10" s="109"/>
      <c r="M10" s="5"/>
      <c r="N10" s="2"/>
    </row>
    <row r="11" spans="1:14" ht="14.25" customHeight="1" x14ac:dyDescent="0.2">
      <c r="A11" s="44"/>
      <c r="B11" s="44"/>
      <c r="C11" s="44"/>
      <c r="D11" s="44"/>
      <c r="E11" s="44"/>
      <c r="F11" s="44"/>
      <c r="G11" s="45"/>
      <c r="H11" s="139"/>
      <c r="I11" s="139"/>
      <c r="J11" s="139"/>
      <c r="K11" s="139"/>
      <c r="L11" s="139"/>
      <c r="M11" s="2"/>
      <c r="N11" s="2"/>
    </row>
    <row r="12" spans="1:14" s="10" customFormat="1" ht="19.5" customHeight="1" x14ac:dyDescent="0.2">
      <c r="A12" s="424" t="s">
        <v>42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9"/>
      <c r="N12" s="9"/>
    </row>
    <row r="13" spans="1:14" s="10" customFormat="1" ht="20.25" customHeight="1" x14ac:dyDescent="0.2">
      <c r="A13" s="424" t="s">
        <v>247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9"/>
      <c r="N13" s="9"/>
    </row>
    <row r="14" spans="1:14" ht="10.1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2"/>
      <c r="N14" s="2"/>
    </row>
    <row r="15" spans="1:14" ht="20.45" customHeight="1" x14ac:dyDescent="0.2">
      <c r="A15" s="49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4" s="16" customFormat="1" ht="24.75" customHeight="1" x14ac:dyDescent="0.2">
      <c r="A16" s="194" t="s">
        <v>248</v>
      </c>
      <c r="B16" s="456" t="s">
        <v>278</v>
      </c>
      <c r="C16" s="456"/>
      <c r="D16" s="457" t="s">
        <v>132</v>
      </c>
      <c r="E16" s="457"/>
      <c r="F16" s="457"/>
      <c r="G16" s="458"/>
      <c r="H16" s="442">
        <v>2146268</v>
      </c>
      <c r="I16" s="442"/>
      <c r="J16" s="210"/>
      <c r="K16" s="210"/>
      <c r="L16" s="211"/>
      <c r="M16" s="211"/>
    </row>
    <row r="17" spans="1:14" ht="48" customHeight="1" x14ac:dyDescent="0.2">
      <c r="A17" s="195"/>
      <c r="B17" s="441" t="s">
        <v>276</v>
      </c>
      <c r="C17" s="441"/>
      <c r="D17" s="441" t="s">
        <v>39</v>
      </c>
      <c r="E17" s="441"/>
      <c r="F17" s="441"/>
      <c r="G17" s="441"/>
      <c r="H17" s="441" t="s">
        <v>249</v>
      </c>
      <c r="I17" s="441"/>
      <c r="J17" s="208"/>
      <c r="K17" s="208"/>
      <c r="L17" s="209"/>
      <c r="M17" s="209"/>
    </row>
    <row r="18" spans="1:14" ht="14.45" customHeight="1" x14ac:dyDescent="0.2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6"/>
    </row>
    <row r="19" spans="1:14" s="16" customFormat="1" ht="30" customHeight="1" x14ac:dyDescent="0.2">
      <c r="A19" s="197" t="s">
        <v>250</v>
      </c>
      <c r="B19" s="456" t="s">
        <v>277</v>
      </c>
      <c r="C19" s="456"/>
      <c r="D19" s="459" t="s">
        <v>132</v>
      </c>
      <c r="E19" s="459"/>
      <c r="F19" s="459"/>
      <c r="G19" s="460"/>
      <c r="H19" s="442">
        <v>2146268</v>
      </c>
      <c r="I19" s="442"/>
      <c r="J19" s="212"/>
      <c r="K19" s="212"/>
      <c r="L19" s="211"/>
      <c r="M19" s="211"/>
    </row>
    <row r="20" spans="1:14" ht="48" customHeight="1" x14ac:dyDescent="0.2">
      <c r="A20" s="195"/>
      <c r="B20" s="441" t="s">
        <v>276</v>
      </c>
      <c r="C20" s="441"/>
      <c r="D20" s="461" t="s">
        <v>39</v>
      </c>
      <c r="E20" s="461"/>
      <c r="F20" s="461"/>
      <c r="G20" s="461"/>
      <c r="H20" s="443" t="s">
        <v>249</v>
      </c>
      <c r="I20" s="443"/>
      <c r="J20" s="208"/>
      <c r="K20" s="208"/>
      <c r="L20" s="209"/>
      <c r="M20" s="209"/>
    </row>
    <row r="21" spans="1:14" ht="14.45" customHeight="1" x14ac:dyDescent="0.2">
      <c r="A21" s="198"/>
      <c r="B21" s="199"/>
      <c r="C21" s="199"/>
      <c r="D21" s="199"/>
      <c r="E21" s="199"/>
      <c r="F21" s="200"/>
      <c r="G21" s="200"/>
      <c r="H21" s="200"/>
      <c r="I21" s="201"/>
      <c r="J21" s="201"/>
      <c r="K21" s="201"/>
      <c r="L21" s="202"/>
      <c r="M21" s="203"/>
    </row>
    <row r="22" spans="1:14" s="16" customFormat="1" ht="30" customHeight="1" x14ac:dyDescent="0.2">
      <c r="A22" s="204" t="s">
        <v>251</v>
      </c>
      <c r="B22" s="205">
        <v>611010</v>
      </c>
      <c r="C22" s="462">
        <v>1010</v>
      </c>
      <c r="D22" s="463"/>
      <c r="E22" s="206">
        <v>910</v>
      </c>
      <c r="F22" s="464" t="s">
        <v>48</v>
      </c>
      <c r="G22" s="465"/>
      <c r="H22" s="465"/>
      <c r="I22" s="465"/>
      <c r="J22" s="440">
        <v>20201100000</v>
      </c>
      <c r="K22" s="440"/>
      <c r="L22" s="208"/>
      <c r="M22" s="208"/>
    </row>
    <row r="23" spans="1:14" ht="67.5" customHeight="1" x14ac:dyDescent="0.2">
      <c r="A23" s="202"/>
      <c r="B23" s="207" t="s">
        <v>252</v>
      </c>
      <c r="C23" s="443" t="s">
        <v>253</v>
      </c>
      <c r="D23" s="443"/>
      <c r="E23" s="207" t="s">
        <v>254</v>
      </c>
      <c r="F23" s="441" t="s">
        <v>255</v>
      </c>
      <c r="G23" s="441"/>
      <c r="H23" s="441"/>
      <c r="I23" s="441"/>
      <c r="J23" s="441" t="s">
        <v>256</v>
      </c>
      <c r="K23" s="441"/>
      <c r="L23" s="209"/>
      <c r="M23" s="209"/>
    </row>
    <row r="24" spans="1:14" ht="12.6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4" s="18" customFormat="1" ht="14.45" customHeight="1" x14ac:dyDescent="0.2">
      <c r="A25" s="444" t="s">
        <v>51</v>
      </c>
      <c r="B25" s="444"/>
      <c r="C25" s="444"/>
      <c r="D25" s="444"/>
      <c r="E25" s="52">
        <f>E26+E27</f>
        <v>170404860</v>
      </c>
      <c r="F25" s="51" t="s">
        <v>52</v>
      </c>
      <c r="G25" s="45"/>
      <c r="H25" s="45"/>
      <c r="I25" s="45"/>
      <c r="J25" s="45"/>
      <c r="K25" s="45"/>
      <c r="L25" s="45"/>
    </row>
    <row r="26" spans="1:14" s="18" customFormat="1" ht="14.45" customHeight="1" x14ac:dyDescent="0.2">
      <c r="A26" s="51"/>
      <c r="B26" s="53" t="s">
        <v>53</v>
      </c>
      <c r="C26" s="53"/>
      <c r="D26" s="53"/>
      <c r="E26" s="140">
        <f>157218985-1160000+28800-838600-593600</f>
        <v>154655585</v>
      </c>
      <c r="F26" s="51" t="s">
        <v>52</v>
      </c>
      <c r="G26" s="45"/>
      <c r="H26" s="45"/>
      <c r="I26" s="45"/>
      <c r="J26" s="45"/>
      <c r="K26" s="45"/>
      <c r="L26" s="45"/>
    </row>
    <row r="27" spans="1:14" s="18" customFormat="1" ht="14.45" customHeight="1" x14ac:dyDescent="0.2">
      <c r="A27" s="51"/>
      <c r="B27" s="53" t="s">
        <v>54</v>
      </c>
      <c r="C27" s="53"/>
      <c r="D27" s="53"/>
      <c r="E27" s="52">
        <v>15749275</v>
      </c>
      <c r="F27" s="51" t="s">
        <v>52</v>
      </c>
      <c r="G27" s="45"/>
      <c r="H27" s="45"/>
      <c r="I27" s="45"/>
      <c r="J27" s="45"/>
      <c r="K27" s="45"/>
      <c r="L27" s="45"/>
    </row>
    <row r="28" spans="1:14" s="16" customFormat="1" ht="14.45" customHeight="1" x14ac:dyDescent="0.2">
      <c r="A28" s="53"/>
      <c r="B28" s="53"/>
      <c r="C28" s="53"/>
      <c r="D28" s="53"/>
      <c r="E28" s="53"/>
      <c r="F28" s="53"/>
      <c r="G28" s="44"/>
      <c r="H28" s="44"/>
      <c r="I28" s="44"/>
      <c r="J28" s="44"/>
      <c r="K28" s="44"/>
      <c r="L28" s="44"/>
    </row>
    <row r="29" spans="1:14" s="16" customFormat="1" ht="26.25" customHeight="1" x14ac:dyDescent="0.2">
      <c r="A29" s="51" t="s">
        <v>176</v>
      </c>
      <c r="B29" s="53"/>
      <c r="C29" s="53"/>
      <c r="D29" s="53"/>
      <c r="E29" s="44"/>
      <c r="F29" s="44"/>
      <c r="G29" s="44"/>
      <c r="H29" s="44"/>
      <c r="I29" s="44"/>
      <c r="J29" s="44"/>
      <c r="K29" s="44"/>
      <c r="L29" s="44"/>
    </row>
    <row r="30" spans="1:14" s="16" customFormat="1" ht="14.45" customHeight="1" x14ac:dyDescent="0.2">
      <c r="A30" s="445" t="s">
        <v>371</v>
      </c>
      <c r="B30" s="445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97"/>
      <c r="N30" s="97"/>
    </row>
    <row r="31" spans="1:14" s="16" customFormat="1" ht="126" customHeight="1" x14ac:dyDescent="0.2">
      <c r="A31" s="445"/>
      <c r="B31" s="445"/>
      <c r="C31" s="445"/>
      <c r="D31" s="445"/>
      <c r="E31" s="445"/>
      <c r="F31" s="445"/>
      <c r="G31" s="445"/>
      <c r="H31" s="445"/>
      <c r="I31" s="445"/>
      <c r="J31" s="445"/>
      <c r="K31" s="445"/>
      <c r="L31" s="445"/>
      <c r="M31" s="97"/>
      <c r="N31" s="97"/>
    </row>
    <row r="32" spans="1:14" s="16" customFormat="1" ht="36" customHeight="1" x14ac:dyDescent="0.2">
      <c r="A32" s="446" t="s">
        <v>177</v>
      </c>
      <c r="B32" s="446"/>
      <c r="C32" s="446"/>
      <c r="D32" s="446"/>
      <c r="E32" s="446"/>
      <c r="F32" s="446"/>
      <c r="G32" s="446"/>
      <c r="H32" s="130"/>
      <c r="I32" s="130"/>
      <c r="J32" s="130"/>
      <c r="K32" s="130"/>
      <c r="L32" s="130"/>
      <c r="M32" s="97"/>
      <c r="N32" s="97"/>
    </row>
    <row r="33" spans="1:16" s="16" customFormat="1" ht="22.5" customHeight="1" x14ac:dyDescent="0.2">
      <c r="A33" s="141" t="s">
        <v>178</v>
      </c>
      <c r="B33" s="447" t="s">
        <v>179</v>
      </c>
      <c r="C33" s="447"/>
      <c r="D33" s="447"/>
      <c r="E33" s="447"/>
      <c r="F33" s="447"/>
      <c r="G33" s="447"/>
      <c r="H33" s="130"/>
      <c r="I33" s="130"/>
      <c r="J33" s="130"/>
      <c r="K33" s="130"/>
      <c r="L33" s="130"/>
      <c r="M33" s="97"/>
      <c r="N33" s="97"/>
    </row>
    <row r="34" spans="1:16" s="16" customFormat="1" ht="49.5" customHeight="1" x14ac:dyDescent="0.2">
      <c r="A34" s="142">
        <v>1</v>
      </c>
      <c r="B34" s="438" t="s">
        <v>302</v>
      </c>
      <c r="C34" s="448"/>
      <c r="D34" s="448"/>
      <c r="E34" s="448"/>
      <c r="F34" s="448"/>
      <c r="G34" s="439"/>
      <c r="H34" s="130"/>
      <c r="I34" s="130"/>
      <c r="J34" s="130"/>
      <c r="K34" s="130"/>
      <c r="L34" s="130"/>
      <c r="M34" s="97"/>
      <c r="N34" s="97"/>
    </row>
    <row r="35" spans="1:16" s="16" customFormat="1" ht="9.6" customHeight="1" x14ac:dyDescent="0.2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97"/>
      <c r="N35" s="97"/>
    </row>
    <row r="36" spans="1:16" s="16" customFormat="1" ht="16.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133"/>
      <c r="N36" s="133"/>
    </row>
    <row r="37" spans="1:16" s="16" customFormat="1" ht="20.25" customHeight="1" x14ac:dyDescent="0.2">
      <c r="A37" s="54" t="s">
        <v>180</v>
      </c>
      <c r="B37" s="54"/>
      <c r="C37" s="54"/>
      <c r="D37" s="54"/>
      <c r="E37" s="54"/>
      <c r="F37" s="54"/>
      <c r="G37" s="54"/>
      <c r="H37" s="54"/>
      <c r="I37" s="54"/>
      <c r="J37" s="42"/>
      <c r="K37" s="42"/>
      <c r="L37" s="43"/>
      <c r="M37" s="133"/>
      <c r="N37" s="133"/>
    </row>
    <row r="38" spans="1:16" s="16" customFormat="1" ht="23.25" customHeight="1" x14ac:dyDescent="0.3">
      <c r="A38" s="426" t="s">
        <v>57</v>
      </c>
      <c r="B38" s="426"/>
      <c r="C38" s="426"/>
      <c r="D38" s="426"/>
      <c r="E38" s="426"/>
      <c r="F38" s="426"/>
      <c r="G38" s="426"/>
      <c r="H38" s="54"/>
      <c r="I38" s="54"/>
      <c r="J38" s="42"/>
      <c r="K38" s="42"/>
      <c r="L38" s="43"/>
      <c r="M38" s="133"/>
      <c r="N38" s="133"/>
      <c r="O38" s="133"/>
      <c r="P38" s="133"/>
    </row>
    <row r="39" spans="1:16" s="16" customFormat="1" ht="20.25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42"/>
      <c r="K39" s="42"/>
      <c r="L39" s="43"/>
      <c r="M39" s="133"/>
      <c r="N39" s="133"/>
      <c r="O39" s="133"/>
      <c r="P39" s="133"/>
    </row>
    <row r="40" spans="1:16" s="16" customFormat="1" ht="17.45" customHeight="1" x14ac:dyDescent="0.2">
      <c r="A40" s="128" t="s">
        <v>181</v>
      </c>
      <c r="B40" s="51"/>
      <c r="C40" s="51"/>
      <c r="D40" s="51"/>
      <c r="E40" s="51"/>
      <c r="F40" s="53"/>
      <c r="G40" s="53"/>
      <c r="H40" s="53"/>
      <c r="I40" s="53"/>
      <c r="J40" s="44"/>
      <c r="K40" s="44"/>
      <c r="L40" s="44"/>
    </row>
    <row r="41" spans="1:16" s="16" customFormat="1" ht="18.75" customHeight="1" x14ac:dyDescent="0.2">
      <c r="A41" s="111" t="s">
        <v>59</v>
      </c>
      <c r="B41" s="427" t="s">
        <v>60</v>
      </c>
      <c r="C41" s="452"/>
      <c r="D41" s="452"/>
      <c r="E41" s="452"/>
      <c r="F41" s="452"/>
      <c r="G41" s="452"/>
      <c r="H41" s="428"/>
      <c r="I41" s="55"/>
      <c r="J41" s="43"/>
      <c r="K41" s="43"/>
      <c r="L41" s="43"/>
      <c r="M41" s="133"/>
      <c r="N41" s="133"/>
    </row>
    <row r="42" spans="1:16" s="16" customFormat="1" ht="21" customHeight="1" x14ac:dyDescent="0.2">
      <c r="A42" s="111">
        <v>1</v>
      </c>
      <c r="B42" s="449" t="s">
        <v>164</v>
      </c>
      <c r="C42" s="450"/>
      <c r="D42" s="450"/>
      <c r="E42" s="450"/>
      <c r="F42" s="450"/>
      <c r="G42" s="450"/>
      <c r="H42" s="451"/>
      <c r="I42" s="55"/>
      <c r="J42" s="43"/>
      <c r="K42" s="43"/>
      <c r="L42" s="43"/>
      <c r="M42" s="133"/>
      <c r="N42" s="133"/>
    </row>
    <row r="43" spans="1:16" s="16" customFormat="1" ht="21.75" customHeight="1" x14ac:dyDescent="0.2">
      <c r="A43" s="111">
        <v>2</v>
      </c>
      <c r="B43" s="418" t="s">
        <v>133</v>
      </c>
      <c r="C43" s="419"/>
      <c r="D43" s="419"/>
      <c r="E43" s="419"/>
      <c r="F43" s="419"/>
      <c r="G43" s="419"/>
      <c r="H43" s="420"/>
      <c r="I43" s="55"/>
      <c r="J43" s="43"/>
      <c r="K43" s="43"/>
      <c r="L43" s="43"/>
      <c r="M43" s="133"/>
      <c r="N43" s="133"/>
    </row>
    <row r="44" spans="1:16" s="16" customFormat="1" ht="20.25" customHeight="1" x14ac:dyDescent="0.2">
      <c r="A44" s="56">
        <v>3</v>
      </c>
      <c r="B44" s="418" t="s">
        <v>292</v>
      </c>
      <c r="C44" s="419"/>
      <c r="D44" s="419"/>
      <c r="E44" s="419"/>
      <c r="F44" s="419"/>
      <c r="G44" s="419"/>
      <c r="H44" s="420"/>
      <c r="I44" s="55"/>
      <c r="J44" s="43"/>
      <c r="K44" s="43"/>
      <c r="L44" s="43"/>
      <c r="M44" s="133"/>
      <c r="N44" s="133"/>
    </row>
    <row r="45" spans="1:16" s="16" customFormat="1" ht="26.25" hidden="1" customHeight="1" x14ac:dyDescent="0.2">
      <c r="A45" s="114">
        <v>4</v>
      </c>
      <c r="B45" s="421" t="s">
        <v>182</v>
      </c>
      <c r="C45" s="421"/>
      <c r="D45" s="421"/>
      <c r="E45" s="421"/>
      <c r="F45" s="421"/>
      <c r="G45" s="421"/>
      <c r="H45" s="421"/>
      <c r="I45" s="55"/>
      <c r="J45" s="43"/>
      <c r="K45" s="43"/>
      <c r="L45" s="43"/>
      <c r="M45" s="133"/>
      <c r="N45" s="133"/>
    </row>
    <row r="46" spans="1:16" s="16" customFormat="1" ht="14.4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44"/>
      <c r="K46" s="44"/>
      <c r="L46" s="44"/>
    </row>
    <row r="47" spans="1:16" s="16" customFormat="1" ht="21" customHeight="1" x14ac:dyDescent="0.2">
      <c r="A47" s="51" t="s">
        <v>183</v>
      </c>
      <c r="B47" s="53"/>
      <c r="C47" s="53"/>
      <c r="D47" s="53"/>
      <c r="E47" s="53"/>
      <c r="F47" s="53"/>
      <c r="G47" s="53"/>
      <c r="H47" s="53"/>
      <c r="I47" s="53"/>
      <c r="J47" s="44"/>
      <c r="K47" s="44"/>
      <c r="L47" s="44"/>
    </row>
    <row r="48" spans="1:16" s="16" customFormat="1" ht="12" customHeight="1" x14ac:dyDescent="0.2">
      <c r="A48" s="51"/>
      <c r="B48" s="53"/>
      <c r="C48" s="53"/>
      <c r="D48" s="53"/>
      <c r="E48" s="53"/>
      <c r="F48" s="53"/>
      <c r="G48" s="53"/>
      <c r="H48" s="20" t="s">
        <v>52</v>
      </c>
      <c r="I48" s="53"/>
      <c r="J48" s="44"/>
      <c r="K48" s="44"/>
      <c r="L48" s="44"/>
    </row>
    <row r="49" spans="1:12" s="16" customFormat="1" ht="25.5" customHeight="1" x14ac:dyDescent="0.2">
      <c r="A49" s="114" t="s">
        <v>59</v>
      </c>
      <c r="B49" s="453" t="s">
        <v>63</v>
      </c>
      <c r="C49" s="454"/>
      <c r="D49" s="455"/>
      <c r="E49" s="114" t="s">
        <v>64</v>
      </c>
      <c r="F49" s="114" t="s">
        <v>65</v>
      </c>
      <c r="G49" s="427" t="s">
        <v>67</v>
      </c>
      <c r="H49" s="428"/>
      <c r="I49" s="57"/>
      <c r="J49" s="43"/>
      <c r="K49" s="43"/>
      <c r="L49" s="44"/>
    </row>
    <row r="50" spans="1:12" s="16" customFormat="1" ht="64.5" customHeight="1" x14ac:dyDescent="0.2">
      <c r="A50" s="114">
        <v>1</v>
      </c>
      <c r="B50" s="421" t="s">
        <v>295</v>
      </c>
      <c r="C50" s="421"/>
      <c r="D50" s="421"/>
      <c r="E50" s="58">
        <f>E26-E52-E54</f>
        <v>149881500.30000001</v>
      </c>
      <c r="F50" s="144">
        <f>E27-F51-F52-F53-F54-F55</f>
        <v>15749275</v>
      </c>
      <c r="G50" s="396">
        <f>E50+F50</f>
        <v>165630775.30000001</v>
      </c>
      <c r="H50" s="397"/>
      <c r="I50" s="59"/>
      <c r="J50" s="43"/>
      <c r="K50" s="43"/>
      <c r="L50" s="44"/>
    </row>
    <row r="51" spans="1:12" s="16" customFormat="1" ht="42.75" hidden="1" customHeight="1" x14ac:dyDescent="0.2">
      <c r="A51" s="268"/>
      <c r="B51" s="381" t="s">
        <v>279</v>
      </c>
      <c r="C51" s="422"/>
      <c r="D51" s="382"/>
      <c r="E51" s="58">
        <f>207900+194400</f>
        <v>402300</v>
      </c>
      <c r="F51" s="144"/>
      <c r="G51" s="396">
        <f>E51+F51</f>
        <v>402300</v>
      </c>
      <c r="H51" s="397"/>
      <c r="I51" s="55"/>
      <c r="J51" s="43"/>
      <c r="K51" s="43"/>
      <c r="L51" s="44"/>
    </row>
    <row r="52" spans="1:12" s="16" customFormat="1" ht="32.25" customHeight="1" x14ac:dyDescent="0.2">
      <c r="A52" s="114">
        <v>2</v>
      </c>
      <c r="B52" s="421" t="s">
        <v>133</v>
      </c>
      <c r="C52" s="421"/>
      <c r="D52" s="421"/>
      <c r="E52" s="144">
        <v>2607520</v>
      </c>
      <c r="F52" s="58"/>
      <c r="G52" s="396">
        <f>E52+F52</f>
        <v>2607520</v>
      </c>
      <c r="H52" s="397"/>
      <c r="I52" s="55"/>
      <c r="J52" s="43"/>
      <c r="K52" s="43"/>
      <c r="L52" s="44"/>
    </row>
    <row r="53" spans="1:12" s="16" customFormat="1" ht="21" hidden="1" customHeight="1" x14ac:dyDescent="0.2">
      <c r="A53" s="111">
        <v>3</v>
      </c>
      <c r="B53" s="381" t="s">
        <v>184</v>
      </c>
      <c r="C53" s="422"/>
      <c r="D53" s="382"/>
      <c r="E53" s="145"/>
      <c r="F53" s="98"/>
      <c r="G53" s="146"/>
      <c r="H53" s="58">
        <f>E53+F53</f>
        <v>0</v>
      </c>
      <c r="I53" s="55"/>
      <c r="J53" s="43"/>
      <c r="K53" s="43"/>
      <c r="L53" s="44"/>
    </row>
    <row r="54" spans="1:12" s="16" customFormat="1" ht="42.75" customHeight="1" x14ac:dyDescent="0.2">
      <c r="A54" s="111">
        <v>3</v>
      </c>
      <c r="B54" s="381" t="s">
        <v>288</v>
      </c>
      <c r="C54" s="422"/>
      <c r="D54" s="382"/>
      <c r="E54" s="103">
        <v>2166564.7000000002</v>
      </c>
      <c r="F54" s="58"/>
      <c r="G54" s="396">
        <f>E54+F54</f>
        <v>2166564.7000000002</v>
      </c>
      <c r="H54" s="397"/>
      <c r="I54" s="55"/>
      <c r="J54" s="43"/>
      <c r="K54" s="43"/>
      <c r="L54" s="44"/>
    </row>
    <row r="55" spans="1:12" s="16" customFormat="1" ht="79.5" hidden="1" customHeight="1" x14ac:dyDescent="0.2">
      <c r="A55" s="114">
        <v>4</v>
      </c>
      <c r="B55" s="381" t="s">
        <v>182</v>
      </c>
      <c r="C55" s="422"/>
      <c r="D55" s="382"/>
      <c r="E55" s="103"/>
      <c r="F55" s="58"/>
      <c r="G55" s="396">
        <f>E55+F55</f>
        <v>0</v>
      </c>
      <c r="H55" s="397"/>
      <c r="I55" s="55"/>
      <c r="J55" s="43"/>
      <c r="K55" s="43"/>
      <c r="L55" s="44"/>
    </row>
    <row r="56" spans="1:12" s="16" customFormat="1" ht="30.75" customHeight="1" x14ac:dyDescent="0.2">
      <c r="A56" s="416" t="s">
        <v>67</v>
      </c>
      <c r="B56" s="423"/>
      <c r="C56" s="423"/>
      <c r="D56" s="417"/>
      <c r="E56" s="101">
        <f>E50+E52+E53+E54</f>
        <v>154655585</v>
      </c>
      <c r="F56" s="101">
        <f>F50+F52+F53+F54</f>
        <v>15749275</v>
      </c>
      <c r="G56" s="401">
        <f>G50+G52+H53+G54+G55</f>
        <v>170404860</v>
      </c>
      <c r="H56" s="402"/>
      <c r="I56" s="61"/>
      <c r="J56" s="46"/>
      <c r="K56" s="43"/>
      <c r="L56" s="44"/>
    </row>
    <row r="57" spans="1:12" s="16" customFormat="1" ht="18.600000000000001" customHeight="1" x14ac:dyDescent="0.2">
      <c r="A57" s="53"/>
      <c r="B57" s="53"/>
      <c r="C57" s="53"/>
      <c r="D57" s="53"/>
      <c r="E57" s="53"/>
      <c r="F57" s="53"/>
      <c r="G57" s="53"/>
      <c r="H57" s="53"/>
      <c r="I57" s="55"/>
      <c r="J57" s="43"/>
      <c r="K57" s="43"/>
      <c r="L57" s="44"/>
    </row>
    <row r="58" spans="1:12" s="16" customFormat="1" ht="27.75" customHeight="1" x14ac:dyDescent="0.2">
      <c r="A58" s="128" t="s">
        <v>185</v>
      </c>
      <c r="B58" s="51"/>
      <c r="C58" s="51"/>
      <c r="D58" s="62"/>
      <c r="E58" s="51"/>
      <c r="F58" s="51"/>
      <c r="G58" s="62"/>
      <c r="H58" s="53"/>
      <c r="I58" s="53"/>
      <c r="J58" s="44"/>
      <c r="K58" s="44"/>
      <c r="L58" s="44"/>
    </row>
    <row r="59" spans="1:12" s="16" customFormat="1" ht="14.45" customHeight="1" x14ac:dyDescent="0.2">
      <c r="A59" s="128"/>
      <c r="B59" s="51"/>
      <c r="C59" s="51"/>
      <c r="D59" s="62"/>
      <c r="E59" s="51"/>
      <c r="F59" s="51"/>
      <c r="G59" s="62"/>
      <c r="H59" s="20" t="s">
        <v>52</v>
      </c>
      <c r="I59" s="53"/>
      <c r="J59" s="44"/>
      <c r="K59" s="44"/>
      <c r="L59" s="44"/>
    </row>
    <row r="60" spans="1:12" s="16" customFormat="1" ht="21.75" customHeight="1" x14ac:dyDescent="0.2">
      <c r="A60" s="391" t="s">
        <v>69</v>
      </c>
      <c r="B60" s="391"/>
      <c r="C60" s="391"/>
      <c r="D60" s="391"/>
      <c r="E60" s="114" t="s">
        <v>64</v>
      </c>
      <c r="F60" s="114" t="s">
        <v>65</v>
      </c>
      <c r="G60" s="391" t="s">
        <v>67</v>
      </c>
      <c r="H60" s="392"/>
      <c r="I60" s="53"/>
      <c r="J60" s="44"/>
      <c r="K60" s="44"/>
      <c r="L60" s="44"/>
    </row>
    <row r="61" spans="1:12" s="16" customFormat="1" ht="35.25" customHeight="1" x14ac:dyDescent="0.2">
      <c r="A61" s="393" t="s">
        <v>70</v>
      </c>
      <c r="B61" s="394"/>
      <c r="C61" s="394"/>
      <c r="D61" s="395"/>
      <c r="E61" s="58">
        <f>E56</f>
        <v>154655585</v>
      </c>
      <c r="F61" s="58">
        <f>F56</f>
        <v>15749275</v>
      </c>
      <c r="G61" s="396">
        <f>E61+F61</f>
        <v>170404860</v>
      </c>
      <c r="H61" s="397"/>
      <c r="I61" s="53"/>
      <c r="J61" s="44"/>
      <c r="K61" s="44"/>
      <c r="L61" s="44"/>
    </row>
    <row r="62" spans="1:12" s="16" customFormat="1" ht="21.75" customHeight="1" x14ac:dyDescent="0.2">
      <c r="A62" s="398" t="s">
        <v>67</v>
      </c>
      <c r="B62" s="399"/>
      <c r="C62" s="399"/>
      <c r="D62" s="400"/>
      <c r="E62" s="104">
        <f>E61</f>
        <v>154655585</v>
      </c>
      <c r="F62" s="104">
        <f>F61</f>
        <v>15749275</v>
      </c>
      <c r="G62" s="401">
        <f>G61</f>
        <v>170404860</v>
      </c>
      <c r="H62" s="402"/>
      <c r="I62" s="53"/>
      <c r="J62" s="44"/>
      <c r="K62" s="44"/>
      <c r="L62" s="44"/>
    </row>
    <row r="63" spans="1:12" s="16" customFormat="1" ht="25.1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44"/>
      <c r="K63" s="44"/>
      <c r="L63" s="44"/>
    </row>
    <row r="64" spans="1:12" s="16" customFormat="1" ht="25.15" customHeight="1" x14ac:dyDescent="0.2">
      <c r="A64" s="51" t="s">
        <v>186</v>
      </c>
      <c r="B64" s="53"/>
      <c r="C64" s="53"/>
      <c r="D64" s="53"/>
      <c r="E64" s="53"/>
      <c r="F64" s="53"/>
      <c r="G64" s="53"/>
      <c r="H64" s="53"/>
      <c r="I64" s="53"/>
      <c r="J64" s="44"/>
      <c r="K64" s="44"/>
      <c r="L64" s="44"/>
    </row>
    <row r="65" spans="1:12" s="16" customFormat="1" ht="17.25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44"/>
      <c r="K65" s="44"/>
      <c r="L65" s="44"/>
    </row>
    <row r="66" spans="1:12" s="16" customFormat="1" ht="15" customHeight="1" x14ac:dyDescent="0.2">
      <c r="A66" s="114" t="s">
        <v>59</v>
      </c>
      <c r="B66" s="432" t="s">
        <v>72</v>
      </c>
      <c r="C66" s="432"/>
      <c r="D66" s="110" t="s">
        <v>73</v>
      </c>
      <c r="E66" s="110" t="s">
        <v>74</v>
      </c>
      <c r="F66" s="110" t="s">
        <v>64</v>
      </c>
      <c r="G66" s="110" t="s">
        <v>65</v>
      </c>
      <c r="H66" s="110" t="s">
        <v>67</v>
      </c>
      <c r="I66" s="55"/>
      <c r="J66" s="43"/>
      <c r="K66" s="43"/>
      <c r="L66" s="44"/>
    </row>
    <row r="67" spans="1:12" s="16" customFormat="1" ht="15" customHeight="1" x14ac:dyDescent="0.2">
      <c r="A67" s="116">
        <v>1</v>
      </c>
      <c r="B67" s="433">
        <v>2</v>
      </c>
      <c r="C67" s="433"/>
      <c r="D67" s="124">
        <v>3</v>
      </c>
      <c r="E67" s="124">
        <v>4</v>
      </c>
      <c r="F67" s="124">
        <v>5</v>
      </c>
      <c r="G67" s="124">
        <v>6</v>
      </c>
      <c r="H67" s="124">
        <v>7</v>
      </c>
      <c r="I67" s="55"/>
      <c r="J67" s="43"/>
      <c r="K67" s="43"/>
      <c r="L67" s="44"/>
    </row>
    <row r="68" spans="1:12" s="16" customFormat="1" ht="18.75" customHeight="1" x14ac:dyDescent="0.2">
      <c r="A68" s="434" t="s">
        <v>162</v>
      </c>
      <c r="B68" s="435"/>
      <c r="C68" s="435"/>
      <c r="D68" s="435"/>
      <c r="E68" s="435"/>
      <c r="F68" s="435"/>
      <c r="G68" s="435"/>
      <c r="H68" s="436"/>
      <c r="I68" s="55"/>
      <c r="J68" s="43"/>
      <c r="K68" s="43"/>
      <c r="L68" s="44"/>
    </row>
    <row r="69" spans="1:12" s="16" customFormat="1" ht="18.600000000000001" customHeight="1" x14ac:dyDescent="0.2">
      <c r="A69" s="63" t="s">
        <v>121</v>
      </c>
      <c r="B69" s="416" t="s">
        <v>75</v>
      </c>
      <c r="C69" s="417"/>
      <c r="D69" s="115"/>
      <c r="E69" s="115"/>
      <c r="F69" s="115"/>
      <c r="G69" s="115"/>
      <c r="H69" s="115"/>
      <c r="I69" s="53"/>
      <c r="J69" s="44"/>
      <c r="K69" s="43"/>
      <c r="L69" s="44"/>
    </row>
    <row r="70" spans="1:12" s="16" customFormat="1" ht="34.5" customHeight="1" x14ac:dyDescent="0.2">
      <c r="A70" s="114"/>
      <c r="B70" s="381" t="s">
        <v>76</v>
      </c>
      <c r="C70" s="382"/>
      <c r="D70" s="114" t="s">
        <v>77</v>
      </c>
      <c r="E70" s="114" t="s">
        <v>78</v>
      </c>
      <c r="F70" s="115">
        <v>27</v>
      </c>
      <c r="G70" s="115"/>
      <c r="H70" s="147">
        <f>F70+G70</f>
        <v>27</v>
      </c>
      <c r="I70" s="53"/>
      <c r="J70" s="44"/>
      <c r="K70" s="148"/>
      <c r="L70" s="44"/>
    </row>
    <row r="71" spans="1:12" s="16" customFormat="1" ht="19.5" customHeight="1" x14ac:dyDescent="0.2">
      <c r="A71" s="110"/>
      <c r="B71" s="381" t="s">
        <v>79</v>
      </c>
      <c r="C71" s="382"/>
      <c r="D71" s="114" t="s">
        <v>77</v>
      </c>
      <c r="E71" s="114" t="s">
        <v>78</v>
      </c>
      <c r="F71" s="115">
        <v>252</v>
      </c>
      <c r="G71" s="115"/>
      <c r="H71" s="147">
        <f>F71+G71</f>
        <v>252</v>
      </c>
      <c r="I71" s="53"/>
      <c r="J71" s="44"/>
      <c r="K71" s="149"/>
      <c r="L71" s="44"/>
    </row>
    <row r="72" spans="1:12" s="16" customFormat="1" ht="44.25" customHeight="1" x14ac:dyDescent="0.2">
      <c r="A72" s="110"/>
      <c r="B72" s="431" t="s">
        <v>80</v>
      </c>
      <c r="C72" s="431"/>
      <c r="D72" s="114" t="s">
        <v>77</v>
      </c>
      <c r="E72" s="114" t="s">
        <v>81</v>
      </c>
      <c r="F72" s="64">
        <f>F73+F74+F75+F76</f>
        <v>1378.5</v>
      </c>
      <c r="G72" s="64">
        <f>G73+G74+G75+G76</f>
        <v>2.86</v>
      </c>
      <c r="H72" s="64">
        <f>H73+H74+H75+H76</f>
        <v>1381.3600000000001</v>
      </c>
      <c r="I72" s="53"/>
      <c r="J72" s="44"/>
      <c r="K72" s="149"/>
      <c r="L72" s="44"/>
    </row>
    <row r="73" spans="1:12" s="16" customFormat="1" ht="19.5" customHeight="1" x14ac:dyDescent="0.2">
      <c r="A73" s="110"/>
      <c r="B73" s="421" t="s">
        <v>82</v>
      </c>
      <c r="C73" s="421"/>
      <c r="D73" s="114" t="s">
        <v>77</v>
      </c>
      <c r="E73" s="114" t="s">
        <v>81</v>
      </c>
      <c r="F73" s="64">
        <v>579.25</v>
      </c>
      <c r="G73" s="64">
        <v>2.86</v>
      </c>
      <c r="H73" s="64">
        <f t="shared" ref="H73:H79" si="0">F73+G73</f>
        <v>582.11</v>
      </c>
      <c r="I73" s="53"/>
      <c r="J73" s="44"/>
      <c r="K73" s="150"/>
      <c r="L73" s="44"/>
    </row>
    <row r="74" spans="1:12" s="16" customFormat="1" ht="55.5" customHeight="1" x14ac:dyDescent="0.2">
      <c r="A74" s="110"/>
      <c r="B74" s="421" t="s">
        <v>83</v>
      </c>
      <c r="C74" s="421"/>
      <c r="D74" s="114" t="s">
        <v>77</v>
      </c>
      <c r="E74" s="114" t="s">
        <v>81</v>
      </c>
      <c r="F74" s="64">
        <v>27</v>
      </c>
      <c r="G74" s="64"/>
      <c r="H74" s="64">
        <f t="shared" si="0"/>
        <v>27</v>
      </c>
      <c r="I74" s="53"/>
      <c r="J74" s="44"/>
      <c r="K74" s="43"/>
      <c r="L74" s="44"/>
    </row>
    <row r="75" spans="1:12" s="16" customFormat="1" ht="19.899999999999999" customHeight="1" x14ac:dyDescent="0.2">
      <c r="A75" s="110"/>
      <c r="B75" s="421" t="s">
        <v>84</v>
      </c>
      <c r="C75" s="421"/>
      <c r="D75" s="114" t="s">
        <v>77</v>
      </c>
      <c r="E75" s="114" t="s">
        <v>81</v>
      </c>
      <c r="F75" s="64">
        <v>378.5</v>
      </c>
      <c r="G75" s="64"/>
      <c r="H75" s="64">
        <f t="shared" si="0"/>
        <v>378.5</v>
      </c>
      <c r="I75" s="53"/>
      <c r="J75" s="44"/>
      <c r="K75" s="44"/>
      <c r="L75" s="44"/>
    </row>
    <row r="76" spans="1:12" s="16" customFormat="1" ht="18.600000000000001" customHeight="1" x14ac:dyDescent="0.2">
      <c r="A76" s="110"/>
      <c r="B76" s="421" t="s">
        <v>85</v>
      </c>
      <c r="C76" s="421"/>
      <c r="D76" s="114" t="s">
        <v>77</v>
      </c>
      <c r="E76" s="114" t="s">
        <v>81</v>
      </c>
      <c r="F76" s="64">
        <v>393.75</v>
      </c>
      <c r="G76" s="64"/>
      <c r="H76" s="64">
        <f t="shared" si="0"/>
        <v>393.75</v>
      </c>
      <c r="I76" s="53"/>
      <c r="J76" s="44"/>
      <c r="K76" s="44"/>
      <c r="L76" s="44"/>
    </row>
    <row r="77" spans="1:12" s="16" customFormat="1" ht="57" hidden="1" customHeight="1" x14ac:dyDescent="0.2">
      <c r="A77" s="266"/>
      <c r="B77" s="381" t="s">
        <v>280</v>
      </c>
      <c r="C77" s="382"/>
      <c r="D77" s="268" t="s">
        <v>52</v>
      </c>
      <c r="E77" s="268" t="s">
        <v>95</v>
      </c>
      <c r="F77" s="280">
        <f>E51</f>
        <v>402300</v>
      </c>
      <c r="G77" s="280">
        <f>F51</f>
        <v>0</v>
      </c>
      <c r="H77" s="280">
        <f t="shared" si="0"/>
        <v>402300</v>
      </c>
      <c r="I77" s="53"/>
      <c r="J77" s="44"/>
      <c r="K77" s="44"/>
      <c r="L77" s="44"/>
    </row>
    <row r="78" spans="1:12" s="16" customFormat="1" ht="19.5" customHeight="1" x14ac:dyDescent="0.2">
      <c r="A78" s="63" t="s">
        <v>122</v>
      </c>
      <c r="B78" s="408" t="s">
        <v>86</v>
      </c>
      <c r="C78" s="408"/>
      <c r="D78" s="65"/>
      <c r="E78" s="65"/>
      <c r="F78" s="115"/>
      <c r="G78" s="115"/>
      <c r="H78" s="64"/>
      <c r="I78" s="53"/>
      <c r="J78" s="44"/>
      <c r="K78" s="44"/>
      <c r="L78" s="44"/>
    </row>
    <row r="79" spans="1:12" s="16" customFormat="1" ht="37.9" customHeight="1" x14ac:dyDescent="0.2">
      <c r="A79" s="110"/>
      <c r="B79" s="421" t="s">
        <v>87</v>
      </c>
      <c r="C79" s="421"/>
      <c r="D79" s="110" t="s">
        <v>88</v>
      </c>
      <c r="E79" s="151" t="s">
        <v>78</v>
      </c>
      <c r="F79" s="152">
        <v>5880</v>
      </c>
      <c r="G79" s="153"/>
      <c r="H79" s="154">
        <f t="shared" si="0"/>
        <v>5880</v>
      </c>
      <c r="I79" s="53"/>
      <c r="J79" s="44"/>
      <c r="K79" s="44"/>
      <c r="L79" s="44"/>
    </row>
    <row r="80" spans="1:12" s="16" customFormat="1" ht="18.75" x14ac:dyDescent="0.2">
      <c r="A80" s="110"/>
      <c r="B80" s="421" t="s">
        <v>90</v>
      </c>
      <c r="C80" s="421"/>
      <c r="D80" s="110" t="s">
        <v>88</v>
      </c>
      <c r="E80" s="114" t="s">
        <v>187</v>
      </c>
      <c r="F80" s="60">
        <v>7524</v>
      </c>
      <c r="G80" s="60"/>
      <c r="H80" s="60">
        <v>7524</v>
      </c>
      <c r="I80" s="53"/>
      <c r="J80" s="44"/>
      <c r="K80" s="44"/>
      <c r="L80" s="44"/>
    </row>
    <row r="81" spans="1:12" s="16" customFormat="1" ht="111" hidden="1" customHeight="1" x14ac:dyDescent="0.2">
      <c r="A81" s="266"/>
      <c r="B81" s="381" t="s">
        <v>281</v>
      </c>
      <c r="C81" s="382"/>
      <c r="D81" s="268" t="s">
        <v>77</v>
      </c>
      <c r="E81" s="268" t="s">
        <v>95</v>
      </c>
      <c r="F81" s="60">
        <v>2</v>
      </c>
      <c r="G81" s="60"/>
      <c r="H81" s="60">
        <f t="shared" ref="H81" si="1">F81+G81</f>
        <v>2</v>
      </c>
      <c r="I81" s="53"/>
      <c r="J81" s="44"/>
      <c r="K81" s="44"/>
      <c r="L81" s="44"/>
    </row>
    <row r="82" spans="1:12" s="16" customFormat="1" ht="18.75" customHeight="1" x14ac:dyDescent="0.2">
      <c r="A82" s="63" t="s">
        <v>123</v>
      </c>
      <c r="B82" s="408" t="s">
        <v>91</v>
      </c>
      <c r="C82" s="408"/>
      <c r="D82" s="65"/>
      <c r="E82" s="65"/>
      <c r="F82" s="60"/>
      <c r="G82" s="60"/>
      <c r="H82" s="60"/>
      <c r="I82" s="53"/>
      <c r="J82" s="44"/>
      <c r="K82" s="44"/>
      <c r="L82" s="44"/>
    </row>
    <row r="83" spans="1:12" s="16" customFormat="1" ht="36" customHeight="1" x14ac:dyDescent="0.2">
      <c r="A83" s="110"/>
      <c r="B83" s="421" t="s">
        <v>93</v>
      </c>
      <c r="C83" s="421"/>
      <c r="D83" s="268" t="s">
        <v>52</v>
      </c>
      <c r="E83" s="268" t="s">
        <v>204</v>
      </c>
      <c r="F83" s="60">
        <f>ROUND(E62/F79,0)</f>
        <v>26302</v>
      </c>
      <c r="G83" s="60">
        <f>ROUND(F62/F79,0)</f>
        <v>2678</v>
      </c>
      <c r="H83" s="60">
        <f>F83+G83</f>
        <v>28980</v>
      </c>
      <c r="I83" s="53"/>
      <c r="J83" s="44"/>
      <c r="K83" s="44"/>
      <c r="L83" s="44"/>
    </row>
    <row r="84" spans="1:12" s="16" customFormat="1" ht="21.75" customHeight="1" x14ac:dyDescent="0.3">
      <c r="A84" s="110"/>
      <c r="B84" s="403" t="s">
        <v>156</v>
      </c>
      <c r="C84" s="404"/>
      <c r="D84" s="110" t="s">
        <v>92</v>
      </c>
      <c r="E84" s="268" t="s">
        <v>204</v>
      </c>
      <c r="F84" s="60">
        <f>F79*F87</f>
        <v>764400</v>
      </c>
      <c r="G84" s="60"/>
      <c r="H84" s="60">
        <f>F84+G84</f>
        <v>764400</v>
      </c>
      <c r="I84" s="53"/>
      <c r="J84" s="44"/>
      <c r="K84" s="44"/>
      <c r="L84" s="44"/>
    </row>
    <row r="85" spans="1:12" s="16" customFormat="1" ht="134.25" hidden="1" customHeight="1" x14ac:dyDescent="0.2">
      <c r="A85" s="266"/>
      <c r="B85" s="381" t="s">
        <v>282</v>
      </c>
      <c r="C85" s="382"/>
      <c r="D85" s="266" t="s">
        <v>52</v>
      </c>
      <c r="E85" s="268" t="s">
        <v>204</v>
      </c>
      <c r="F85" s="60">
        <f>F77/F81</f>
        <v>201150</v>
      </c>
      <c r="G85" s="60"/>
      <c r="H85" s="60">
        <f>F85+G85</f>
        <v>201150</v>
      </c>
      <c r="I85" s="53"/>
      <c r="J85" s="44"/>
      <c r="K85" s="44"/>
      <c r="L85" s="44"/>
    </row>
    <row r="86" spans="1:12" s="16" customFormat="1" ht="18.75" x14ac:dyDescent="0.2">
      <c r="A86" s="63" t="s">
        <v>124</v>
      </c>
      <c r="B86" s="408" t="s">
        <v>96</v>
      </c>
      <c r="C86" s="408"/>
      <c r="D86" s="65"/>
      <c r="E86" s="65"/>
      <c r="F86" s="115"/>
      <c r="G86" s="115"/>
      <c r="H86" s="115"/>
      <c r="I86" s="53"/>
      <c r="J86" s="44"/>
      <c r="K86" s="44"/>
      <c r="L86" s="44"/>
    </row>
    <row r="87" spans="1:12" s="16" customFormat="1" ht="23.25" customHeight="1" x14ac:dyDescent="0.2">
      <c r="A87" s="110"/>
      <c r="B87" s="421" t="s">
        <v>97</v>
      </c>
      <c r="C87" s="421"/>
      <c r="D87" s="66" t="s">
        <v>127</v>
      </c>
      <c r="E87" s="114" t="s">
        <v>95</v>
      </c>
      <c r="F87" s="115">
        <v>130</v>
      </c>
      <c r="G87" s="115"/>
      <c r="H87" s="60">
        <f>F87+G87</f>
        <v>130</v>
      </c>
      <c r="I87" s="53"/>
      <c r="J87" s="44"/>
      <c r="K87" s="44"/>
      <c r="L87" s="44"/>
    </row>
    <row r="88" spans="1:12" s="16" customFormat="1" ht="18.75" x14ac:dyDescent="0.2">
      <c r="A88" s="110"/>
      <c r="B88" s="421" t="s">
        <v>98</v>
      </c>
      <c r="C88" s="421"/>
      <c r="D88" s="114" t="s">
        <v>99</v>
      </c>
      <c r="E88" s="151" t="s">
        <v>154</v>
      </c>
      <c r="F88" s="155">
        <v>100</v>
      </c>
      <c r="G88" s="115"/>
      <c r="H88" s="60">
        <f>F88+G88</f>
        <v>100</v>
      </c>
      <c r="I88" s="53"/>
      <c r="J88" s="44"/>
      <c r="K88" s="44"/>
      <c r="L88" s="44"/>
    </row>
    <row r="89" spans="1:12" s="16" customFormat="1" ht="15" customHeight="1" x14ac:dyDescent="0.2">
      <c r="A89" s="405" t="s">
        <v>163</v>
      </c>
      <c r="B89" s="406"/>
      <c r="C89" s="406"/>
      <c r="D89" s="406"/>
      <c r="E89" s="406"/>
      <c r="F89" s="406"/>
      <c r="G89" s="406"/>
      <c r="H89" s="407"/>
      <c r="I89" s="53"/>
      <c r="J89" s="44"/>
      <c r="K89" s="44"/>
      <c r="L89" s="44"/>
    </row>
    <row r="90" spans="1:12" s="16" customFormat="1" ht="18" customHeight="1" x14ac:dyDescent="0.3">
      <c r="A90" s="63" t="s">
        <v>125</v>
      </c>
      <c r="B90" s="408" t="s">
        <v>75</v>
      </c>
      <c r="C90" s="409"/>
      <c r="D90" s="110"/>
      <c r="E90" s="110"/>
      <c r="F90" s="110"/>
      <c r="G90" s="110"/>
      <c r="H90" s="110"/>
      <c r="I90" s="53"/>
      <c r="J90" s="44"/>
      <c r="K90" s="44"/>
      <c r="L90" s="44"/>
    </row>
    <row r="91" spans="1:12" s="16" customFormat="1" ht="23.25" customHeight="1" x14ac:dyDescent="0.2">
      <c r="A91" s="110"/>
      <c r="B91" s="381" t="s">
        <v>139</v>
      </c>
      <c r="C91" s="382"/>
      <c r="D91" s="268" t="s">
        <v>52</v>
      </c>
      <c r="E91" s="110" t="s">
        <v>188</v>
      </c>
      <c r="F91" s="67">
        <f>E52</f>
        <v>2607520</v>
      </c>
      <c r="G91" s="68"/>
      <c r="H91" s="67">
        <f>F91+G91</f>
        <v>2607520</v>
      </c>
      <c r="I91" s="53"/>
      <c r="J91" s="44"/>
      <c r="K91" s="44"/>
      <c r="L91" s="44"/>
    </row>
    <row r="92" spans="1:12" s="16" customFormat="1" ht="18.75" customHeight="1" x14ac:dyDescent="0.2">
      <c r="A92" s="63" t="s">
        <v>126</v>
      </c>
      <c r="B92" s="408" t="s">
        <v>96</v>
      </c>
      <c r="C92" s="408"/>
      <c r="D92" s="110"/>
      <c r="E92" s="110"/>
      <c r="F92" s="68"/>
      <c r="G92" s="68"/>
      <c r="H92" s="67"/>
      <c r="I92" s="53"/>
      <c r="J92" s="44"/>
      <c r="K92" s="44"/>
      <c r="L92" s="44"/>
    </row>
    <row r="93" spans="1:12" s="16" customFormat="1" ht="37.5" x14ac:dyDescent="0.2">
      <c r="A93" s="115"/>
      <c r="B93" s="381" t="s">
        <v>140</v>
      </c>
      <c r="C93" s="382"/>
      <c r="D93" s="110" t="s">
        <v>99</v>
      </c>
      <c r="E93" s="114" t="s">
        <v>95</v>
      </c>
      <c r="F93" s="67">
        <v>100</v>
      </c>
      <c r="G93" s="68"/>
      <c r="H93" s="67">
        <f>F93+G93</f>
        <v>100</v>
      </c>
      <c r="I93" s="53"/>
      <c r="J93" s="44"/>
      <c r="K93" s="44"/>
      <c r="L93" s="44"/>
    </row>
    <row r="94" spans="1:12" s="16" customFormat="1" ht="37.5" customHeight="1" x14ac:dyDescent="0.2">
      <c r="A94" s="405" t="s">
        <v>287</v>
      </c>
      <c r="B94" s="406"/>
      <c r="C94" s="406"/>
      <c r="D94" s="406"/>
      <c r="E94" s="406"/>
      <c r="F94" s="406"/>
      <c r="G94" s="406"/>
      <c r="H94" s="407"/>
      <c r="I94" s="53"/>
      <c r="J94" s="44"/>
      <c r="K94" s="44"/>
      <c r="L94" s="44"/>
    </row>
    <row r="95" spans="1:12" s="16" customFormat="1" ht="16.5" customHeight="1" x14ac:dyDescent="0.3">
      <c r="A95" s="63" t="s">
        <v>134</v>
      </c>
      <c r="B95" s="408" t="s">
        <v>75</v>
      </c>
      <c r="C95" s="409"/>
      <c r="D95" s="110"/>
      <c r="E95" s="110"/>
      <c r="F95" s="67"/>
      <c r="G95" s="68"/>
      <c r="H95" s="67"/>
      <c r="I95" s="53"/>
      <c r="J95" s="44"/>
      <c r="K95" s="44"/>
      <c r="L95" s="44"/>
    </row>
    <row r="96" spans="1:12" s="16" customFormat="1" ht="39.75" customHeight="1" x14ac:dyDescent="0.2">
      <c r="A96" s="63"/>
      <c r="B96" s="381" t="s">
        <v>128</v>
      </c>
      <c r="C96" s="382"/>
      <c r="D96" s="110" t="s">
        <v>94</v>
      </c>
      <c r="E96" s="110" t="s">
        <v>188</v>
      </c>
      <c r="F96" s="156">
        <f>E54</f>
        <v>2166564.7000000002</v>
      </c>
      <c r="G96" s="68"/>
      <c r="H96" s="67">
        <f>F96</f>
        <v>2166564.7000000002</v>
      </c>
      <c r="I96" s="53"/>
      <c r="J96" s="44"/>
      <c r="K96" s="44"/>
      <c r="L96" s="44"/>
    </row>
    <row r="97" spans="1:12" s="16" customFormat="1" ht="18.75" x14ac:dyDescent="0.2">
      <c r="A97" s="63" t="s">
        <v>135</v>
      </c>
      <c r="B97" s="408" t="s">
        <v>96</v>
      </c>
      <c r="C97" s="408"/>
      <c r="D97" s="110"/>
      <c r="E97" s="110"/>
      <c r="F97" s="115"/>
      <c r="G97" s="115"/>
      <c r="H97" s="115"/>
      <c r="I97" s="53"/>
      <c r="J97" s="44"/>
      <c r="K97" s="44"/>
      <c r="L97" s="44"/>
    </row>
    <row r="98" spans="1:12" s="16" customFormat="1" ht="43.5" customHeight="1" x14ac:dyDescent="0.2">
      <c r="A98" s="69"/>
      <c r="B98" s="381" t="s">
        <v>129</v>
      </c>
      <c r="C98" s="382"/>
      <c r="D98" s="110" t="s">
        <v>99</v>
      </c>
      <c r="E98" s="114" t="s">
        <v>95</v>
      </c>
      <c r="F98" s="115">
        <v>100</v>
      </c>
      <c r="G98" s="115"/>
      <c r="H98" s="115">
        <f>F98</f>
        <v>100</v>
      </c>
      <c r="I98" s="53"/>
      <c r="J98" s="44"/>
      <c r="K98" s="44"/>
      <c r="L98" s="44"/>
    </row>
    <row r="99" spans="1:12" s="16" customFormat="1" ht="18.75" x14ac:dyDescent="0.2">
      <c r="A99" s="157"/>
      <c r="B99" s="130"/>
      <c r="C99" s="130"/>
      <c r="D99" s="61"/>
      <c r="E99" s="158"/>
      <c r="F99" s="55"/>
      <c r="G99" s="55"/>
      <c r="H99" s="55"/>
      <c r="I99" s="53"/>
      <c r="J99" s="44"/>
      <c r="K99" s="44"/>
      <c r="L99" s="44"/>
    </row>
    <row r="100" spans="1:12" s="16" customFormat="1" ht="18.75" hidden="1" x14ac:dyDescent="0.2">
      <c r="A100" s="437" t="s">
        <v>189</v>
      </c>
      <c r="B100" s="437"/>
      <c r="C100" s="437"/>
      <c r="D100" s="437"/>
      <c r="E100" s="437"/>
      <c r="F100" s="437"/>
      <c r="G100" s="437"/>
      <c r="H100" s="437"/>
      <c r="I100" s="53"/>
      <c r="J100" s="44"/>
      <c r="K100" s="44"/>
      <c r="L100" s="44"/>
    </row>
    <row r="101" spans="1:12" s="16" customFormat="1" ht="18.75" hidden="1" x14ac:dyDescent="0.2">
      <c r="A101" s="159" t="s">
        <v>190</v>
      </c>
      <c r="B101" s="438" t="s">
        <v>75</v>
      </c>
      <c r="C101" s="439"/>
      <c r="D101" s="110"/>
      <c r="E101" s="114"/>
      <c r="F101" s="115"/>
      <c r="G101" s="115"/>
      <c r="H101" s="115"/>
      <c r="I101" s="53"/>
      <c r="J101" s="44"/>
      <c r="K101" s="44"/>
      <c r="L101" s="44"/>
    </row>
    <row r="102" spans="1:12" s="16" customFormat="1" ht="37.5" hidden="1" x14ac:dyDescent="0.2">
      <c r="A102" s="69"/>
      <c r="B102" s="381" t="s">
        <v>191</v>
      </c>
      <c r="C102" s="382"/>
      <c r="D102" s="110" t="s">
        <v>94</v>
      </c>
      <c r="E102" s="114" t="s">
        <v>192</v>
      </c>
      <c r="F102" s="115"/>
      <c r="G102" s="160"/>
      <c r="H102" s="161">
        <f>G102</f>
        <v>0</v>
      </c>
      <c r="I102" s="53"/>
      <c r="J102" s="44"/>
      <c r="K102" s="44"/>
      <c r="L102" s="44"/>
    </row>
    <row r="103" spans="1:12" s="16" customFormat="1" ht="76.5" hidden="1" customHeight="1" x14ac:dyDescent="0.2">
      <c r="A103" s="69"/>
      <c r="B103" s="381" t="s">
        <v>193</v>
      </c>
      <c r="C103" s="382"/>
      <c r="D103" s="110" t="s">
        <v>94</v>
      </c>
      <c r="E103" s="114" t="s">
        <v>192</v>
      </c>
      <c r="F103" s="115"/>
      <c r="G103" s="160"/>
      <c r="H103" s="161">
        <f>G103</f>
        <v>0</v>
      </c>
      <c r="I103" s="53"/>
      <c r="J103" s="44"/>
      <c r="K103" s="44"/>
      <c r="L103" s="44"/>
    </row>
    <row r="104" spans="1:12" s="16" customFormat="1" ht="18.75" hidden="1" x14ac:dyDescent="0.2">
      <c r="A104" s="162" t="s">
        <v>194</v>
      </c>
      <c r="B104" s="429" t="s">
        <v>86</v>
      </c>
      <c r="C104" s="430"/>
      <c r="D104" s="163"/>
      <c r="E104" s="66"/>
      <c r="F104" s="115"/>
      <c r="G104" s="115"/>
      <c r="H104" s="115"/>
      <c r="I104" s="53"/>
      <c r="J104" s="44"/>
      <c r="K104" s="44"/>
      <c r="L104" s="44"/>
    </row>
    <row r="105" spans="1:12" s="16" customFormat="1" ht="37.5" hidden="1" x14ac:dyDescent="0.2">
      <c r="A105" s="63"/>
      <c r="B105" s="381" t="s">
        <v>195</v>
      </c>
      <c r="C105" s="382"/>
      <c r="D105" s="110" t="s">
        <v>196</v>
      </c>
      <c r="E105" s="114" t="s">
        <v>192</v>
      </c>
      <c r="F105" s="115"/>
      <c r="G105" s="164"/>
      <c r="H105" s="165">
        <f>G105</f>
        <v>0</v>
      </c>
      <c r="I105" s="53"/>
      <c r="J105" s="44"/>
      <c r="K105" s="44"/>
      <c r="L105" s="44"/>
    </row>
    <row r="106" spans="1:12" s="16" customFormat="1" ht="37.5" hidden="1" x14ac:dyDescent="0.2">
      <c r="A106" s="63"/>
      <c r="B106" s="381" t="s">
        <v>197</v>
      </c>
      <c r="C106" s="382"/>
      <c r="D106" s="110" t="s">
        <v>77</v>
      </c>
      <c r="E106" s="114" t="s">
        <v>192</v>
      </c>
      <c r="F106" s="115"/>
      <c r="G106" s="164"/>
      <c r="H106" s="165">
        <f>G106</f>
        <v>0</v>
      </c>
      <c r="I106" s="53"/>
      <c r="J106" s="44"/>
      <c r="K106" s="44"/>
      <c r="L106" s="44"/>
    </row>
    <row r="107" spans="1:12" s="16" customFormat="1" ht="18.75" hidden="1" x14ac:dyDescent="0.2">
      <c r="A107" s="159" t="s">
        <v>198</v>
      </c>
      <c r="B107" s="383" t="s">
        <v>91</v>
      </c>
      <c r="C107" s="384"/>
      <c r="D107" s="110"/>
      <c r="E107" s="114"/>
      <c r="F107" s="115"/>
      <c r="G107" s="115"/>
      <c r="H107" s="115"/>
      <c r="I107" s="53"/>
      <c r="J107" s="44"/>
      <c r="K107" s="44"/>
      <c r="L107" s="44"/>
    </row>
    <row r="108" spans="1:12" s="16" customFormat="1" ht="56.25" hidden="1" x14ac:dyDescent="0.2">
      <c r="A108" s="63"/>
      <c r="B108" s="385" t="s">
        <v>199</v>
      </c>
      <c r="C108" s="386"/>
      <c r="D108" s="110" t="s">
        <v>94</v>
      </c>
      <c r="E108" s="114" t="s">
        <v>200</v>
      </c>
      <c r="F108" s="115"/>
      <c r="G108" s="160" t="e">
        <f>G102/G105</f>
        <v>#DIV/0!</v>
      </c>
      <c r="H108" s="161" t="e">
        <f>G108</f>
        <v>#DIV/0!</v>
      </c>
      <c r="I108" s="53"/>
      <c r="J108" s="44"/>
      <c r="K108" s="44"/>
      <c r="L108" s="44"/>
    </row>
    <row r="109" spans="1:12" s="16" customFormat="1" ht="51" hidden="1" customHeight="1" x14ac:dyDescent="0.2">
      <c r="A109" s="63"/>
      <c r="B109" s="385" t="s">
        <v>201</v>
      </c>
      <c r="C109" s="386"/>
      <c r="D109" s="110" t="s">
        <v>94</v>
      </c>
      <c r="E109" s="114" t="s">
        <v>200</v>
      </c>
      <c r="F109" s="115"/>
      <c r="G109" s="160" t="e">
        <f>G103/G106</f>
        <v>#DIV/0!</v>
      </c>
      <c r="H109" s="161" t="e">
        <f>G109</f>
        <v>#DIV/0!</v>
      </c>
      <c r="I109" s="53"/>
      <c r="J109" s="44"/>
      <c r="K109" s="44"/>
      <c r="L109" s="44"/>
    </row>
    <row r="110" spans="1:12" s="16" customFormat="1" ht="14.45" hidden="1" customHeight="1" x14ac:dyDescent="0.2">
      <c r="A110" s="159" t="s">
        <v>202</v>
      </c>
      <c r="B110" s="387" t="s">
        <v>96</v>
      </c>
      <c r="C110" s="388"/>
      <c r="D110" s="110"/>
      <c r="E110" s="114"/>
      <c r="F110" s="115"/>
      <c r="G110" s="115"/>
      <c r="H110" s="115"/>
      <c r="I110" s="53"/>
      <c r="J110" s="44"/>
      <c r="K110" s="44"/>
      <c r="L110" s="44"/>
    </row>
    <row r="111" spans="1:12" s="16" customFormat="1" ht="39" hidden="1" customHeight="1" x14ac:dyDescent="0.2">
      <c r="A111" s="63"/>
      <c r="B111" s="389" t="s">
        <v>203</v>
      </c>
      <c r="C111" s="389"/>
      <c r="D111" s="110" t="s">
        <v>99</v>
      </c>
      <c r="E111" s="114" t="s">
        <v>204</v>
      </c>
      <c r="F111" s="115"/>
      <c r="G111" s="115"/>
      <c r="H111" s="115">
        <f>G111</f>
        <v>0</v>
      </c>
      <c r="I111" s="53"/>
      <c r="J111" s="44"/>
      <c r="K111" s="44"/>
      <c r="L111" s="44"/>
    </row>
    <row r="112" spans="1:12" s="16" customFormat="1" ht="45" hidden="1" customHeight="1" x14ac:dyDescent="0.2">
      <c r="A112" s="63"/>
      <c r="B112" s="385" t="s">
        <v>205</v>
      </c>
      <c r="C112" s="386"/>
      <c r="D112" s="110" t="s">
        <v>99</v>
      </c>
      <c r="E112" s="114" t="s">
        <v>204</v>
      </c>
      <c r="F112" s="115"/>
      <c r="G112" s="115"/>
      <c r="H112" s="115">
        <f>G112</f>
        <v>0</v>
      </c>
      <c r="I112" s="53"/>
      <c r="J112" s="44"/>
      <c r="K112" s="44"/>
      <c r="L112" s="44"/>
    </row>
    <row r="113" spans="1:12" s="16" customFormat="1" ht="14.45" hidden="1" customHeight="1" x14ac:dyDescent="0.2">
      <c r="A113" s="157"/>
      <c r="B113" s="112"/>
      <c r="C113" s="112"/>
      <c r="D113" s="55"/>
      <c r="E113" s="55"/>
      <c r="F113" s="55"/>
      <c r="G113" s="55"/>
      <c r="H113" s="55"/>
      <c r="I113" s="53"/>
      <c r="J113" s="44"/>
      <c r="K113" s="44"/>
      <c r="L113" s="44"/>
    </row>
    <row r="114" spans="1:12" s="16" customFormat="1" ht="14.45" hidden="1" customHeight="1" x14ac:dyDescent="0.2">
      <c r="A114" s="157"/>
      <c r="B114" s="112"/>
      <c r="C114" s="112"/>
      <c r="D114" s="55"/>
      <c r="E114" s="55"/>
      <c r="F114" s="55"/>
      <c r="G114" s="55"/>
      <c r="H114" s="55"/>
      <c r="I114" s="53"/>
      <c r="J114" s="44"/>
      <c r="K114" s="44"/>
      <c r="L114" s="44"/>
    </row>
    <row r="115" spans="1:12" s="16" customFormat="1" ht="14.45" customHeight="1" x14ac:dyDescent="0.2">
      <c r="A115" s="53"/>
      <c r="B115" s="129"/>
      <c r="C115" s="129"/>
      <c r="D115" s="53"/>
      <c r="E115" s="53"/>
      <c r="F115" s="53"/>
      <c r="G115" s="53"/>
      <c r="H115" s="53"/>
      <c r="I115" s="53"/>
      <c r="J115" s="44"/>
      <c r="K115" s="44"/>
      <c r="L115" s="44"/>
    </row>
    <row r="116" spans="1:12" s="16" customFormat="1" ht="72.75" customHeight="1" x14ac:dyDescent="0.3">
      <c r="A116" s="390" t="s">
        <v>136</v>
      </c>
      <c r="B116" s="390"/>
      <c r="C116" s="390"/>
      <c r="D116" s="372"/>
      <c r="E116" s="372"/>
      <c r="F116" s="70"/>
      <c r="G116" s="70"/>
      <c r="H116" s="376" t="s">
        <v>137</v>
      </c>
      <c r="I116" s="376"/>
      <c r="J116" s="44"/>
      <c r="K116" s="44"/>
      <c r="L116" s="44"/>
    </row>
    <row r="117" spans="1:12" ht="14.45" customHeight="1" x14ac:dyDescent="0.25">
      <c r="A117" s="48"/>
      <c r="B117" s="48"/>
      <c r="C117" s="48"/>
      <c r="D117" s="377" t="s">
        <v>100</v>
      </c>
      <c r="E117" s="377"/>
      <c r="F117" s="47"/>
      <c r="G117" s="47"/>
      <c r="H117" s="374" t="s">
        <v>101</v>
      </c>
      <c r="I117" s="374"/>
      <c r="J117" s="44"/>
      <c r="K117" s="44"/>
      <c r="L117" s="44"/>
    </row>
    <row r="118" spans="1:12" ht="14.45" customHeight="1" x14ac:dyDescent="0.3">
      <c r="A118" s="71"/>
      <c r="B118" s="71"/>
      <c r="C118" s="71"/>
      <c r="D118" s="127"/>
      <c r="E118" s="127"/>
      <c r="F118" s="70"/>
      <c r="G118" s="70"/>
      <c r="H118" s="73"/>
      <c r="I118" s="73"/>
      <c r="J118" s="44"/>
      <c r="K118" s="44"/>
      <c r="L118" s="44"/>
    </row>
    <row r="119" spans="1:12" s="16" customFormat="1" ht="20.25" customHeight="1" x14ac:dyDescent="0.3">
      <c r="A119" s="71" t="s">
        <v>102</v>
      </c>
      <c r="B119" s="71"/>
      <c r="C119" s="71"/>
      <c r="D119" s="70"/>
      <c r="E119" s="70"/>
      <c r="F119" s="70"/>
      <c r="G119" s="70"/>
      <c r="H119" s="70"/>
      <c r="I119" s="70"/>
      <c r="J119" s="44"/>
      <c r="K119" s="44"/>
      <c r="L119" s="44"/>
    </row>
    <row r="120" spans="1:12" s="16" customFormat="1" ht="14.45" customHeight="1" x14ac:dyDescent="0.3">
      <c r="A120" s="71"/>
      <c r="B120" s="71"/>
      <c r="C120" s="71"/>
      <c r="D120" s="70"/>
      <c r="E120" s="70"/>
      <c r="F120" s="70"/>
      <c r="G120" s="70"/>
      <c r="H120" s="70"/>
      <c r="I120" s="70"/>
      <c r="J120" s="44"/>
      <c r="K120" s="44"/>
      <c r="L120" s="44"/>
    </row>
    <row r="121" spans="1:12" s="16" customFormat="1" ht="79.5" customHeight="1" x14ac:dyDescent="0.3">
      <c r="A121" s="380" t="s">
        <v>283</v>
      </c>
      <c r="B121" s="380"/>
      <c r="C121" s="380"/>
      <c r="D121" s="70"/>
      <c r="E121" s="70"/>
      <c r="F121" s="70"/>
      <c r="G121" s="70"/>
      <c r="H121" s="70"/>
      <c r="I121" s="70"/>
      <c r="J121" s="44"/>
      <c r="K121" s="44"/>
      <c r="L121" s="44"/>
    </row>
    <row r="122" spans="1:12" s="16" customFormat="1" ht="77.25" customHeight="1" x14ac:dyDescent="0.3">
      <c r="A122" s="378" t="s">
        <v>159</v>
      </c>
      <c r="B122" s="378"/>
      <c r="C122" s="378"/>
      <c r="D122" s="74"/>
      <c r="E122" s="74"/>
      <c r="F122" s="70"/>
      <c r="G122" s="70"/>
      <c r="H122" s="379" t="s">
        <v>206</v>
      </c>
      <c r="I122" s="379"/>
    </row>
    <row r="123" spans="1:12" s="16" customFormat="1" ht="14.45" customHeight="1" x14ac:dyDescent="0.3">
      <c r="A123" s="70"/>
      <c r="B123" s="70"/>
      <c r="C123" s="47"/>
      <c r="D123" s="373" t="s">
        <v>100</v>
      </c>
      <c r="E123" s="373"/>
      <c r="F123" s="47"/>
      <c r="G123" s="47"/>
      <c r="H123" s="374" t="s">
        <v>101</v>
      </c>
      <c r="I123" s="374"/>
    </row>
    <row r="124" spans="1:12" ht="14.45" customHeight="1" x14ac:dyDescent="0.2">
      <c r="B124" s="166"/>
      <c r="C124" s="166"/>
    </row>
    <row r="125" spans="1:12" ht="14.45" customHeight="1" x14ac:dyDescent="0.2">
      <c r="B125" s="375" t="s">
        <v>207</v>
      </c>
      <c r="C125" s="375"/>
    </row>
    <row r="126" spans="1:12" ht="14.45" customHeight="1" x14ac:dyDescent="0.2">
      <c r="B126" s="6"/>
      <c r="C126" s="6"/>
    </row>
    <row r="127" spans="1:12" ht="14.45" customHeight="1" x14ac:dyDescent="0.2">
      <c r="B127" s="167" t="s">
        <v>208</v>
      </c>
      <c r="C127" s="6"/>
    </row>
  </sheetData>
  <mergeCells count="117">
    <mergeCell ref="B16:C16"/>
    <mergeCell ref="D16:G16"/>
    <mergeCell ref="B17:C17"/>
    <mergeCell ref="D17:G17"/>
    <mergeCell ref="B19:C19"/>
    <mergeCell ref="D19:G19"/>
    <mergeCell ref="B20:C20"/>
    <mergeCell ref="D20:G20"/>
    <mergeCell ref="B51:D51"/>
    <mergeCell ref="G51:H51"/>
    <mergeCell ref="C22:D22"/>
    <mergeCell ref="C23:D23"/>
    <mergeCell ref="F22:I22"/>
    <mergeCell ref="F23:I23"/>
    <mergeCell ref="J22:K22"/>
    <mergeCell ref="J23:K23"/>
    <mergeCell ref="H19:I19"/>
    <mergeCell ref="H20:I20"/>
    <mergeCell ref="H17:I17"/>
    <mergeCell ref="H16:I16"/>
    <mergeCell ref="B78:C78"/>
    <mergeCell ref="B83:C83"/>
    <mergeCell ref="B82:C82"/>
    <mergeCell ref="B80:C80"/>
    <mergeCell ref="B79:C79"/>
    <mergeCell ref="G50:H50"/>
    <mergeCell ref="G52:H52"/>
    <mergeCell ref="G54:H54"/>
    <mergeCell ref="G55:H55"/>
    <mergeCell ref="G56:H56"/>
    <mergeCell ref="A25:D25"/>
    <mergeCell ref="A30:L31"/>
    <mergeCell ref="A32:G32"/>
    <mergeCell ref="B33:G33"/>
    <mergeCell ref="B34:G34"/>
    <mergeCell ref="B42:H42"/>
    <mergeCell ref="B41:H41"/>
    <mergeCell ref="B49:D49"/>
    <mergeCell ref="B102:C102"/>
    <mergeCell ref="B103:C103"/>
    <mergeCell ref="B104:C104"/>
    <mergeCell ref="B86:C86"/>
    <mergeCell ref="B87:C87"/>
    <mergeCell ref="B88:C88"/>
    <mergeCell ref="B76:C76"/>
    <mergeCell ref="B72:C72"/>
    <mergeCell ref="B66:C66"/>
    <mergeCell ref="B67:C67"/>
    <mergeCell ref="A68:H68"/>
    <mergeCell ref="B73:C73"/>
    <mergeCell ref="B74:C74"/>
    <mergeCell ref="B75:C75"/>
    <mergeCell ref="B71:C71"/>
    <mergeCell ref="B95:C95"/>
    <mergeCell ref="B96:C96"/>
    <mergeCell ref="B97:C97"/>
    <mergeCell ref="B98:C98"/>
    <mergeCell ref="A100:H100"/>
    <mergeCell ref="B101:C101"/>
    <mergeCell ref="B77:C77"/>
    <mergeCell ref="B81:C81"/>
    <mergeCell ref="H1:L1"/>
    <mergeCell ref="H4:L4"/>
    <mergeCell ref="H5:L5"/>
    <mergeCell ref="H6:L7"/>
    <mergeCell ref="H2:L2"/>
    <mergeCell ref="H3:L3"/>
    <mergeCell ref="H8:L8"/>
    <mergeCell ref="B69:C69"/>
    <mergeCell ref="B70:C70"/>
    <mergeCell ref="B43:H43"/>
    <mergeCell ref="B52:D52"/>
    <mergeCell ref="B50:D50"/>
    <mergeCell ref="B53:D53"/>
    <mergeCell ref="B54:D54"/>
    <mergeCell ref="B55:D55"/>
    <mergeCell ref="A56:D56"/>
    <mergeCell ref="A60:D60"/>
    <mergeCell ref="A12:L12"/>
    <mergeCell ref="A13:L13"/>
    <mergeCell ref="A35:L35"/>
    <mergeCell ref="A38:G38"/>
    <mergeCell ref="B44:H44"/>
    <mergeCell ref="B45:H45"/>
    <mergeCell ref="G49:H49"/>
    <mergeCell ref="G60:H60"/>
    <mergeCell ref="A61:D61"/>
    <mergeCell ref="G61:H61"/>
    <mergeCell ref="A62:D62"/>
    <mergeCell ref="G62:H62"/>
    <mergeCell ref="B84:C84"/>
    <mergeCell ref="A89:H89"/>
    <mergeCell ref="B90:C90"/>
    <mergeCell ref="A94:H94"/>
    <mergeCell ref="B92:C92"/>
    <mergeCell ref="B93:C93"/>
    <mergeCell ref="B91:C91"/>
    <mergeCell ref="B85:C85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A116:C116"/>
    <mergeCell ref="D116:E116"/>
    <mergeCell ref="D123:E123"/>
    <mergeCell ref="H123:I123"/>
    <mergeCell ref="B125:C125"/>
    <mergeCell ref="H116:I116"/>
    <mergeCell ref="D117:E117"/>
    <mergeCell ref="H117:I117"/>
    <mergeCell ref="A122:C122"/>
    <mergeCell ref="H122:I122"/>
    <mergeCell ref="A121:C121"/>
  </mergeCells>
  <phoneticPr fontId="3" type="noConversion"/>
  <conditionalFormatting sqref="L16:L17 D17 A20:B21 D22 I21 A22:C23 M17 J20:M21 D20:E21 F21:G21 D23:M23 J19:L19 C17:C18 D18:M18 H19:H21 B16:B19 H16:H17 A20:D20">
    <cfRule type="cellIs" dxfId="34" priority="7" stopIfTrue="1" operator="equal">
      <formula>0</formula>
    </cfRule>
  </conditionalFormatting>
  <pageMargins left="0.62992125984251968" right="0.55118110236220474" top="0.39370078740157483" bottom="0" header="0.35433070866141736" footer="0.15748031496062992"/>
  <pageSetup paperSize="9" scale="66" fitToHeight="2" orientation="landscape" r:id="rId1"/>
  <headerFooter alignWithMargins="0"/>
  <rowBreaks count="3" manualBreakCount="3">
    <brk id="31" max="11" man="1"/>
    <brk id="63" max="11" man="1"/>
    <brk id="9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opLeftCell="A55" zoomScale="80" zoomScaleNormal="80" workbookViewId="0">
      <selection activeCell="G99" sqref="G99"/>
    </sheetView>
  </sheetViews>
  <sheetFormatPr defaultColWidth="16.7109375" defaultRowHeight="12.75" x14ac:dyDescent="0.2"/>
  <cols>
    <col min="1" max="2" width="16.7109375" style="1"/>
    <col min="3" max="3" width="36" style="1" customWidth="1"/>
    <col min="4" max="4" width="12.42578125" style="1" customWidth="1"/>
    <col min="5" max="5" width="20.42578125" style="1" customWidth="1"/>
    <col min="6" max="16384" width="16.7109375" style="1"/>
  </cols>
  <sheetData>
    <row r="1" spans="1:14" ht="14.25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4.25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14.25" x14ac:dyDescent="0.2">
      <c r="G3" s="2"/>
      <c r="H3" s="414" t="s">
        <v>175</v>
      </c>
      <c r="I3" s="414"/>
      <c r="J3" s="414"/>
      <c r="K3" s="414"/>
      <c r="L3" s="414"/>
      <c r="M3" s="5"/>
      <c r="N3" s="2"/>
    </row>
    <row r="4" spans="1:14" ht="15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5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ht="17.25" customHeight="1" x14ac:dyDescent="0.2">
      <c r="G6" s="2"/>
      <c r="H6" s="412" t="s">
        <v>130</v>
      </c>
      <c r="I6" s="412"/>
      <c r="J6" s="412"/>
      <c r="K6" s="412"/>
      <c r="L6" s="412"/>
      <c r="M6" s="7"/>
      <c r="N6" s="2"/>
    </row>
    <row r="7" spans="1:14" ht="18.75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5" x14ac:dyDescent="0.2">
      <c r="G8" s="2"/>
      <c r="H8" s="566" t="s">
        <v>39</v>
      </c>
      <c r="I8" s="566"/>
      <c r="J8" s="566"/>
      <c r="K8" s="566"/>
      <c r="L8" s="566"/>
      <c r="M8" s="5"/>
      <c r="N8" s="2"/>
    </row>
    <row r="9" spans="1:14" ht="15" x14ac:dyDescent="0.2">
      <c r="G9" s="2"/>
      <c r="H9" s="76"/>
      <c r="I9" s="76"/>
      <c r="J9" s="76"/>
      <c r="K9" s="76" t="s">
        <v>41</v>
      </c>
      <c r="L9" s="76"/>
      <c r="M9" s="7"/>
      <c r="N9" s="2"/>
    </row>
    <row r="10" spans="1:14" ht="15" x14ac:dyDescent="0.2">
      <c r="G10" s="2"/>
      <c r="H10" s="601"/>
      <c r="I10" s="601"/>
      <c r="J10" s="601"/>
      <c r="K10" s="601"/>
      <c r="L10" s="601"/>
      <c r="M10" s="5"/>
      <c r="N10" s="2"/>
    </row>
    <row r="11" spans="1:14" ht="15" x14ac:dyDescent="0.2">
      <c r="G11" s="2"/>
      <c r="H11" s="415"/>
      <c r="I11" s="415"/>
      <c r="J11" s="415"/>
      <c r="K11" s="415"/>
      <c r="L11" s="415"/>
      <c r="M11" s="343"/>
      <c r="N11" s="2"/>
    </row>
    <row r="12" spans="1:14" ht="15" x14ac:dyDescent="0.2">
      <c r="G12" s="2"/>
      <c r="H12" s="339"/>
      <c r="I12" s="339"/>
      <c r="J12" s="339"/>
      <c r="K12" s="339"/>
      <c r="L12" s="339"/>
      <c r="M12" s="5"/>
      <c r="N12" s="2"/>
    </row>
    <row r="13" spans="1:14" ht="15" x14ac:dyDescent="0.2">
      <c r="G13" s="2"/>
      <c r="H13" s="339"/>
      <c r="I13" s="339"/>
      <c r="J13" s="339"/>
      <c r="K13" s="339"/>
      <c r="L13" s="339"/>
      <c r="M13" s="5"/>
      <c r="N13" s="2"/>
    </row>
    <row r="14" spans="1:14" x14ac:dyDescent="0.2">
      <c r="G14" s="2"/>
      <c r="H14" s="2"/>
      <c r="I14" s="2"/>
      <c r="J14" s="2"/>
      <c r="K14" s="2"/>
      <c r="L14" s="2"/>
      <c r="M14" s="2"/>
      <c r="N14" s="2"/>
    </row>
    <row r="15" spans="1:14" s="10" customFormat="1" ht="15.75" x14ac:dyDescent="0.2">
      <c r="A15" s="424" t="s">
        <v>42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9"/>
      <c r="N15" s="9"/>
    </row>
    <row r="16" spans="1:14" s="10" customFormat="1" ht="15.75" x14ac:dyDescent="0.2">
      <c r="A16" s="424" t="s">
        <v>247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9"/>
      <c r="N16" s="9"/>
    </row>
    <row r="17" spans="1:14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  <c r="N17" s="2"/>
    </row>
    <row r="18" spans="1:14" ht="15" x14ac:dyDescent="0.2">
      <c r="A18" s="4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4" s="16" customFormat="1" ht="15.75" x14ac:dyDescent="0.2">
      <c r="A19" s="194" t="s">
        <v>248</v>
      </c>
      <c r="B19" s="456" t="s">
        <v>278</v>
      </c>
      <c r="C19" s="456"/>
      <c r="D19" s="457" t="s">
        <v>132</v>
      </c>
      <c r="E19" s="457"/>
      <c r="F19" s="457"/>
      <c r="G19" s="458"/>
      <c r="H19" s="442">
        <v>2146268</v>
      </c>
      <c r="I19" s="442"/>
      <c r="J19" s="210"/>
      <c r="K19" s="210"/>
      <c r="L19" s="211"/>
      <c r="M19" s="211"/>
    </row>
    <row r="20" spans="1:14" ht="15.75" x14ac:dyDescent="0.2">
      <c r="A20" s="195"/>
      <c r="B20" s="441" t="s">
        <v>276</v>
      </c>
      <c r="C20" s="441"/>
      <c r="D20" s="441" t="s">
        <v>39</v>
      </c>
      <c r="E20" s="441"/>
      <c r="F20" s="441"/>
      <c r="G20" s="441"/>
      <c r="H20" s="441" t="s">
        <v>249</v>
      </c>
      <c r="I20" s="441"/>
      <c r="J20" s="208"/>
      <c r="K20" s="208"/>
      <c r="L20" s="209"/>
      <c r="M20" s="209"/>
    </row>
    <row r="21" spans="1:14" ht="15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</row>
    <row r="22" spans="1:14" s="16" customFormat="1" ht="15.75" x14ac:dyDescent="0.2">
      <c r="A22" s="197" t="s">
        <v>250</v>
      </c>
      <c r="B22" s="456" t="s">
        <v>277</v>
      </c>
      <c r="C22" s="456"/>
      <c r="D22" s="459" t="s">
        <v>132</v>
      </c>
      <c r="E22" s="459"/>
      <c r="F22" s="459"/>
      <c r="G22" s="460"/>
      <c r="H22" s="442">
        <v>2146268</v>
      </c>
      <c r="I22" s="442"/>
      <c r="J22" s="212"/>
      <c r="K22" s="212"/>
      <c r="L22" s="211"/>
      <c r="M22" s="211"/>
    </row>
    <row r="23" spans="1:14" ht="15.75" x14ac:dyDescent="0.2">
      <c r="A23" s="195"/>
      <c r="B23" s="441" t="s">
        <v>276</v>
      </c>
      <c r="C23" s="441"/>
      <c r="D23" s="441" t="s">
        <v>322</v>
      </c>
      <c r="E23" s="441"/>
      <c r="F23" s="441"/>
      <c r="G23" s="441"/>
      <c r="H23" s="443" t="s">
        <v>249</v>
      </c>
      <c r="I23" s="443"/>
      <c r="J23" s="208"/>
      <c r="K23" s="208"/>
      <c r="L23" s="209"/>
      <c r="M23" s="209"/>
    </row>
    <row r="24" spans="1:14" ht="15" x14ac:dyDescent="0.2">
      <c r="A24" s="198"/>
      <c r="B24" s="199"/>
      <c r="C24" s="199"/>
      <c r="D24" s="199"/>
      <c r="E24" s="199"/>
      <c r="F24" s="200"/>
      <c r="G24" s="200"/>
      <c r="H24" s="200"/>
      <c r="I24" s="201"/>
      <c r="J24" s="201"/>
      <c r="K24" s="201"/>
      <c r="L24" s="202"/>
      <c r="M24" s="203"/>
    </row>
    <row r="25" spans="1:14" s="16" customFormat="1" ht="18.75" x14ac:dyDescent="0.2">
      <c r="A25" s="204" t="s">
        <v>251</v>
      </c>
      <c r="B25" s="205">
        <v>617363</v>
      </c>
      <c r="C25" s="603">
        <v>7363</v>
      </c>
      <c r="D25" s="604"/>
      <c r="E25" s="214">
        <v>490</v>
      </c>
      <c r="F25" s="464" t="s">
        <v>393</v>
      </c>
      <c r="G25" s="465"/>
      <c r="H25" s="465"/>
      <c r="I25" s="465"/>
      <c r="J25" s="440">
        <v>20201100000</v>
      </c>
      <c r="K25" s="440"/>
      <c r="L25" s="208"/>
      <c r="M25" s="208"/>
    </row>
    <row r="26" spans="1:14" ht="93" customHeight="1" x14ac:dyDescent="0.2">
      <c r="A26" s="202"/>
      <c r="B26" s="341" t="s">
        <v>252</v>
      </c>
      <c r="C26" s="443" t="s">
        <v>253</v>
      </c>
      <c r="D26" s="443"/>
      <c r="E26" s="341" t="s">
        <v>254</v>
      </c>
      <c r="F26" s="441" t="s">
        <v>255</v>
      </c>
      <c r="G26" s="441"/>
      <c r="H26" s="441"/>
      <c r="I26" s="441"/>
      <c r="J26" s="441" t="s">
        <v>256</v>
      </c>
      <c r="K26" s="441"/>
      <c r="L26" s="209"/>
      <c r="M26" s="209"/>
    </row>
    <row r="28" spans="1:14" s="18" customFormat="1" ht="15" x14ac:dyDescent="0.25">
      <c r="A28" s="18" t="s">
        <v>51</v>
      </c>
      <c r="E28" s="37">
        <f>E29+E30</f>
        <v>2702514</v>
      </c>
      <c r="F28" s="18" t="s">
        <v>52</v>
      </c>
    </row>
    <row r="29" spans="1:14" s="18" customFormat="1" ht="15" x14ac:dyDescent="0.25">
      <c r="B29" s="16" t="s">
        <v>53</v>
      </c>
      <c r="C29" s="16"/>
      <c r="D29" s="16"/>
      <c r="E29" s="168"/>
      <c r="F29" s="18" t="s">
        <v>52</v>
      </c>
    </row>
    <row r="30" spans="1:14" s="18" customFormat="1" ht="15" x14ac:dyDescent="0.25">
      <c r="B30" s="16" t="s">
        <v>54</v>
      </c>
      <c r="C30" s="16"/>
      <c r="D30" s="16"/>
      <c r="E30" s="37">
        <v>2702514</v>
      </c>
      <c r="F30" s="18" t="s">
        <v>52</v>
      </c>
    </row>
    <row r="31" spans="1:14" s="16" customFormat="1" ht="14.25" x14ac:dyDescent="0.2"/>
    <row r="32" spans="1:14" s="16" customFormat="1" ht="15" x14ac:dyDescent="0.2">
      <c r="A32" s="18" t="s">
        <v>55</v>
      </c>
    </row>
    <row r="33" spans="1:16" s="16" customFormat="1" ht="132" customHeight="1" x14ac:dyDescent="0.2">
      <c r="A33" s="681" t="s">
        <v>394</v>
      </c>
      <c r="B33" s="682"/>
      <c r="C33" s="682"/>
      <c r="D33" s="682"/>
      <c r="E33" s="682"/>
      <c r="F33" s="682"/>
      <c r="G33" s="682"/>
      <c r="H33" s="682"/>
      <c r="I33" s="682"/>
      <c r="J33" s="682"/>
      <c r="K33" s="682"/>
      <c r="L33" s="682"/>
      <c r="M33" s="27"/>
      <c r="N33" s="27"/>
    </row>
    <row r="34" spans="1:16" s="16" customFormat="1" ht="14.25" x14ac:dyDescent="0.2">
      <c r="A34" s="568"/>
      <c r="B34" s="568"/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27"/>
      <c r="N34" s="27"/>
    </row>
    <row r="35" spans="1:16" s="16" customFormat="1" ht="15" x14ac:dyDescent="0.2">
      <c r="A35" s="578" t="s">
        <v>177</v>
      </c>
      <c r="B35" s="579"/>
      <c r="C35" s="579"/>
      <c r="D35" s="579"/>
      <c r="E35" s="579"/>
      <c r="F35" s="579"/>
      <c r="G35" s="580"/>
      <c r="H35" s="349"/>
      <c r="I35" s="349"/>
      <c r="J35" s="349"/>
      <c r="K35" s="349"/>
      <c r="L35" s="349"/>
      <c r="M35" s="27"/>
      <c r="N35" s="27"/>
    </row>
    <row r="36" spans="1:16" s="16" customFormat="1" ht="15.75" x14ac:dyDescent="0.2">
      <c r="A36" s="185" t="s">
        <v>178</v>
      </c>
      <c r="B36" s="587" t="s">
        <v>179</v>
      </c>
      <c r="C36" s="588"/>
      <c r="D36" s="588"/>
      <c r="E36" s="588"/>
      <c r="F36" s="588"/>
      <c r="G36" s="589"/>
      <c r="H36" s="349"/>
      <c r="I36" s="349"/>
      <c r="J36" s="349"/>
      <c r="K36" s="349"/>
      <c r="L36" s="349"/>
      <c r="M36" s="27"/>
      <c r="N36" s="27"/>
    </row>
    <row r="37" spans="1:16" s="16" customFormat="1" ht="15.75" x14ac:dyDescent="0.2">
      <c r="A37" s="186">
        <v>1</v>
      </c>
      <c r="B37" s="587" t="s">
        <v>395</v>
      </c>
      <c r="C37" s="588"/>
      <c r="D37" s="588"/>
      <c r="E37" s="588"/>
      <c r="F37" s="588"/>
      <c r="G37" s="589"/>
      <c r="H37" s="349"/>
      <c r="I37" s="349"/>
      <c r="J37" s="349"/>
      <c r="K37" s="349"/>
      <c r="L37" s="349"/>
      <c r="M37" s="27"/>
      <c r="N37" s="27"/>
    </row>
    <row r="38" spans="1:16" s="16" customFormat="1" ht="14.25" x14ac:dyDescent="0.2">
      <c r="A38" s="348"/>
      <c r="B38" s="192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27"/>
      <c r="N38" s="27"/>
    </row>
    <row r="39" spans="1:16" s="16" customFormat="1" ht="15" x14ac:dyDescent="0.2">
      <c r="A39" s="14" t="s">
        <v>241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27"/>
      <c r="N39" s="27"/>
    </row>
    <row r="40" spans="1:16" s="16" customFormat="1" ht="14.25" x14ac:dyDescent="0.2">
      <c r="A40" s="602" t="s">
        <v>396</v>
      </c>
      <c r="B40" s="602"/>
      <c r="C40" s="602"/>
      <c r="D40" s="602"/>
      <c r="E40" s="602"/>
      <c r="F40" s="602"/>
      <c r="G40" s="602"/>
      <c r="H40" s="602"/>
      <c r="I40" s="602"/>
      <c r="J40" s="350"/>
      <c r="K40" s="350"/>
      <c r="L40" s="350"/>
      <c r="M40" s="352"/>
      <c r="N40" s="352"/>
      <c r="O40" s="352"/>
      <c r="P40" s="352"/>
    </row>
    <row r="41" spans="1:16" s="16" customFormat="1" ht="1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52"/>
      <c r="M41" s="352"/>
      <c r="N41" s="352"/>
      <c r="O41" s="352"/>
      <c r="P41" s="352"/>
    </row>
    <row r="42" spans="1:16" s="16" customFormat="1" ht="15" x14ac:dyDescent="0.2">
      <c r="A42" s="19" t="s">
        <v>242</v>
      </c>
      <c r="B42" s="18"/>
      <c r="C42" s="18"/>
      <c r="D42" s="18"/>
      <c r="E42" s="18"/>
    </row>
    <row r="43" spans="1:16" s="16" customFormat="1" ht="14.25" x14ac:dyDescent="0.2">
      <c r="A43" s="347" t="s">
        <v>59</v>
      </c>
      <c r="B43" s="541" t="s">
        <v>60</v>
      </c>
      <c r="C43" s="551"/>
      <c r="D43" s="551"/>
      <c r="E43" s="551"/>
      <c r="F43" s="551"/>
      <c r="G43" s="551"/>
      <c r="H43" s="542"/>
      <c r="I43" s="352"/>
      <c r="J43" s="352"/>
      <c r="K43" s="352"/>
      <c r="L43" s="352"/>
      <c r="M43" s="352"/>
      <c r="N43" s="352"/>
    </row>
    <row r="44" spans="1:16" s="16" customFormat="1" ht="14.25" x14ac:dyDescent="0.2">
      <c r="A44" s="347">
        <v>1</v>
      </c>
      <c r="B44" s="538" t="s">
        <v>397</v>
      </c>
      <c r="C44" s="539"/>
      <c r="D44" s="539"/>
      <c r="E44" s="539"/>
      <c r="F44" s="539"/>
      <c r="G44" s="539"/>
      <c r="H44" s="540"/>
      <c r="I44" s="352"/>
      <c r="J44" s="352"/>
      <c r="K44" s="352"/>
      <c r="L44" s="352"/>
      <c r="M44" s="352"/>
      <c r="N44" s="352"/>
    </row>
    <row r="45" spans="1:16" s="16" customFormat="1" ht="14.25" x14ac:dyDescent="0.2">
      <c r="A45" s="347">
        <v>2</v>
      </c>
      <c r="B45" s="538" t="str">
        <f>'[2]0611010'!B43:H43</f>
        <v>Погашення кредиторської заборгованості, яка утворилась станом на 01.01.2019 року</v>
      </c>
      <c r="C45" s="539"/>
      <c r="D45" s="539"/>
      <c r="E45" s="539"/>
      <c r="F45" s="539"/>
      <c r="G45" s="539"/>
      <c r="H45" s="540"/>
      <c r="I45" s="352"/>
      <c r="J45" s="352"/>
      <c r="K45" s="352"/>
      <c r="L45" s="352"/>
      <c r="M45" s="352"/>
      <c r="N45" s="352"/>
    </row>
    <row r="46" spans="1:16" s="16" customFormat="1" ht="14.25" x14ac:dyDescent="0.2"/>
    <row r="47" spans="1:16" s="16" customFormat="1" ht="15" x14ac:dyDescent="0.2">
      <c r="A47" s="18" t="s">
        <v>243</v>
      </c>
    </row>
    <row r="48" spans="1:16" s="16" customFormat="1" ht="15" x14ac:dyDescent="0.2">
      <c r="A48" s="18"/>
      <c r="H48" s="20" t="s">
        <v>52</v>
      </c>
    </row>
    <row r="49" spans="1:11" s="16" customFormat="1" ht="28.5" x14ac:dyDescent="0.2">
      <c r="A49" s="345" t="s">
        <v>59</v>
      </c>
      <c r="B49" s="543" t="s">
        <v>63</v>
      </c>
      <c r="C49" s="544"/>
      <c r="D49" s="545"/>
      <c r="E49" s="345" t="s">
        <v>64</v>
      </c>
      <c r="F49" s="345" t="s">
        <v>65</v>
      </c>
      <c r="G49" s="543" t="s">
        <v>67</v>
      </c>
      <c r="H49" s="545"/>
      <c r="I49" s="31"/>
      <c r="J49" s="352"/>
      <c r="K49" s="352"/>
    </row>
    <row r="50" spans="1:11" s="16" customFormat="1" ht="14.25" x14ac:dyDescent="0.2">
      <c r="A50" s="345">
        <v>1</v>
      </c>
      <c r="B50" s="473" t="s">
        <v>398</v>
      </c>
      <c r="C50" s="537"/>
      <c r="D50" s="474"/>
      <c r="E50" s="34">
        <f>E29</f>
        <v>0</v>
      </c>
      <c r="F50" s="34">
        <f>E30</f>
        <v>2702514</v>
      </c>
      <c r="G50" s="573">
        <f>E50+F50</f>
        <v>2702514</v>
      </c>
      <c r="H50" s="574"/>
      <c r="I50" s="32"/>
      <c r="J50" s="352"/>
      <c r="K50" s="352"/>
    </row>
    <row r="51" spans="1:11" s="16" customFormat="1" ht="14.25" x14ac:dyDescent="0.2">
      <c r="A51" s="345"/>
      <c r="B51" s="531" t="s">
        <v>279</v>
      </c>
      <c r="C51" s="532"/>
      <c r="D51" s="533"/>
      <c r="E51" s="34">
        <f>82500+2160</f>
        <v>84660</v>
      </c>
      <c r="F51" s="34"/>
      <c r="G51" s="573">
        <f>E51+F51</f>
        <v>84660</v>
      </c>
      <c r="H51" s="574"/>
      <c r="I51" s="352"/>
      <c r="J51" s="352"/>
      <c r="K51" s="352"/>
    </row>
    <row r="52" spans="1:11" s="16" customFormat="1" ht="15" x14ac:dyDescent="0.2">
      <c r="A52" s="559" t="s">
        <v>67</v>
      </c>
      <c r="B52" s="560"/>
      <c r="C52" s="560"/>
      <c r="D52" s="561"/>
      <c r="E52" s="102">
        <f>E50</f>
        <v>0</v>
      </c>
      <c r="F52" s="102">
        <f>F50</f>
        <v>2702514</v>
      </c>
      <c r="G52" s="590">
        <f>G50</f>
        <v>2702514</v>
      </c>
      <c r="H52" s="591"/>
      <c r="I52" s="351"/>
      <c r="J52" s="351"/>
      <c r="K52" s="352"/>
    </row>
    <row r="53" spans="1:11" s="16" customFormat="1" ht="14.25" x14ac:dyDescent="0.2">
      <c r="I53" s="352"/>
      <c r="J53" s="352"/>
      <c r="K53" s="352"/>
    </row>
    <row r="54" spans="1:11" s="16" customFormat="1" ht="15" x14ac:dyDescent="0.2">
      <c r="A54" s="19" t="s">
        <v>244</v>
      </c>
      <c r="B54" s="18"/>
      <c r="C54" s="18"/>
      <c r="D54" s="21"/>
      <c r="E54" s="18"/>
      <c r="F54" s="18"/>
      <c r="G54" s="21"/>
    </row>
    <row r="55" spans="1:11" s="16" customFormat="1" ht="14.25" x14ac:dyDescent="0.2">
      <c r="B55" s="22"/>
      <c r="C55" s="22"/>
      <c r="D55" s="22"/>
      <c r="E55" s="22"/>
      <c r="F55" s="22"/>
      <c r="H55" s="20" t="s">
        <v>52</v>
      </c>
    </row>
    <row r="56" spans="1:11" s="16" customFormat="1" ht="28.5" x14ac:dyDescent="0.2">
      <c r="A56" s="543" t="s">
        <v>69</v>
      </c>
      <c r="B56" s="544"/>
      <c r="C56" s="544"/>
      <c r="D56" s="545"/>
      <c r="E56" s="345" t="s">
        <v>64</v>
      </c>
      <c r="F56" s="345" t="s">
        <v>65</v>
      </c>
      <c r="G56" s="543" t="s">
        <v>67</v>
      </c>
      <c r="H56" s="545"/>
    </row>
    <row r="57" spans="1:11" s="16" customFormat="1" ht="18.75" x14ac:dyDescent="0.2">
      <c r="A57" s="393"/>
      <c r="B57" s="394"/>
      <c r="C57" s="394"/>
      <c r="D57" s="395"/>
      <c r="E57" s="34"/>
      <c r="F57" s="34"/>
      <c r="G57" s="573"/>
      <c r="H57" s="574"/>
    </row>
    <row r="58" spans="1:11" s="16" customFormat="1" ht="15" x14ac:dyDescent="0.2">
      <c r="A58" s="526" t="s">
        <v>67</v>
      </c>
      <c r="B58" s="527"/>
      <c r="C58" s="527"/>
      <c r="D58" s="528"/>
      <c r="E58" s="100">
        <f>E57</f>
        <v>0</v>
      </c>
      <c r="F58" s="100">
        <f>F57</f>
        <v>0</v>
      </c>
      <c r="G58" s="590">
        <f>G57</f>
        <v>0</v>
      </c>
      <c r="H58" s="591"/>
    </row>
    <row r="59" spans="1:11" s="16" customFormat="1" ht="14.25" x14ac:dyDescent="0.2"/>
    <row r="60" spans="1:11" s="16" customFormat="1" ht="15" x14ac:dyDescent="0.2">
      <c r="A60" s="18" t="s">
        <v>245</v>
      </c>
    </row>
    <row r="61" spans="1:11" s="16" customFormat="1" ht="43.5" customHeight="1" x14ac:dyDescent="0.2">
      <c r="A61" s="345" t="s">
        <v>59</v>
      </c>
      <c r="B61" s="541" t="s">
        <v>72</v>
      </c>
      <c r="C61" s="542"/>
      <c r="D61" s="345" t="s">
        <v>73</v>
      </c>
      <c r="E61" s="345" t="s">
        <v>74</v>
      </c>
      <c r="F61" s="345" t="s">
        <v>64</v>
      </c>
      <c r="G61" s="345" t="s">
        <v>65</v>
      </c>
      <c r="H61" s="340" t="s">
        <v>67</v>
      </c>
      <c r="I61" s="352"/>
      <c r="J61" s="352"/>
      <c r="K61" s="352"/>
    </row>
    <row r="62" spans="1:11" s="16" customFormat="1" ht="16.5" x14ac:dyDescent="0.2">
      <c r="A62" s="598" t="s">
        <v>399</v>
      </c>
      <c r="B62" s="599"/>
      <c r="C62" s="599"/>
      <c r="D62" s="599"/>
      <c r="E62" s="599"/>
      <c r="F62" s="599"/>
      <c r="G62" s="599"/>
      <c r="H62" s="600"/>
      <c r="I62" s="352"/>
      <c r="J62" s="352"/>
      <c r="K62" s="352"/>
    </row>
    <row r="63" spans="1:11" s="16" customFormat="1" ht="15" x14ac:dyDescent="0.2">
      <c r="A63" s="39" t="s">
        <v>121</v>
      </c>
      <c r="B63" s="559" t="s">
        <v>75</v>
      </c>
      <c r="C63" s="561"/>
      <c r="D63" s="346"/>
      <c r="E63" s="346"/>
      <c r="F63" s="346"/>
      <c r="G63" s="346"/>
      <c r="H63" s="346"/>
    </row>
    <row r="64" spans="1:11" s="16" customFormat="1" ht="69.75" customHeight="1" x14ac:dyDescent="0.2">
      <c r="A64" s="340"/>
      <c r="B64" s="480" t="s">
        <v>400</v>
      </c>
      <c r="C64" s="482"/>
      <c r="D64" s="345" t="s">
        <v>77</v>
      </c>
      <c r="E64" s="345" t="s">
        <v>154</v>
      </c>
      <c r="F64" s="332"/>
      <c r="G64" s="332">
        <f>G52</f>
        <v>2702514</v>
      </c>
      <c r="H64" s="332">
        <f>F64+G64</f>
        <v>2702514</v>
      </c>
    </row>
    <row r="65" spans="1:17" s="16" customFormat="1" ht="14.25" hidden="1" x14ac:dyDescent="0.2">
      <c r="A65" s="340"/>
      <c r="B65" s="480" t="s">
        <v>80</v>
      </c>
      <c r="C65" s="482"/>
      <c r="D65" s="345" t="s">
        <v>77</v>
      </c>
      <c r="E65" s="345" t="s">
        <v>81</v>
      </c>
      <c r="F65" s="193">
        <f>F66</f>
        <v>43.5</v>
      </c>
      <c r="G65" s="193"/>
      <c r="H65" s="193">
        <f>H66</f>
        <v>43.5</v>
      </c>
    </row>
    <row r="66" spans="1:17" s="16" customFormat="1" ht="14.25" hidden="1" x14ac:dyDescent="0.2">
      <c r="A66" s="340"/>
      <c r="B66" s="480" t="s">
        <v>84</v>
      </c>
      <c r="C66" s="482"/>
      <c r="D66" s="345" t="s">
        <v>77</v>
      </c>
      <c r="E66" s="345" t="s">
        <v>81</v>
      </c>
      <c r="F66" s="28">
        <v>43.5</v>
      </c>
      <c r="G66" s="346"/>
      <c r="H66" s="28">
        <f t="shared" ref="H66:H75" si="0">F66+G66</f>
        <v>43.5</v>
      </c>
    </row>
    <row r="67" spans="1:17" s="16" customFormat="1" ht="60" hidden="1" customHeight="1" x14ac:dyDescent="0.2">
      <c r="A67" s="340"/>
      <c r="B67" s="678" t="s">
        <v>15</v>
      </c>
      <c r="C67" s="679"/>
      <c r="D67" s="107" t="s">
        <v>77</v>
      </c>
      <c r="E67" s="33" t="s">
        <v>161</v>
      </c>
      <c r="F67" s="106">
        <v>1</v>
      </c>
      <c r="G67" s="106"/>
      <c r="H67" s="108">
        <f t="shared" si="0"/>
        <v>1</v>
      </c>
    </row>
    <row r="68" spans="1:17" s="16" customFormat="1" ht="14.25" hidden="1" x14ac:dyDescent="0.2">
      <c r="A68" s="340"/>
      <c r="B68" s="480" t="s">
        <v>16</v>
      </c>
      <c r="C68" s="482"/>
      <c r="D68" s="342" t="s">
        <v>77</v>
      </c>
      <c r="E68" s="345" t="s">
        <v>81</v>
      </c>
      <c r="F68" s="346">
        <f>F69+F70</f>
        <v>17.5</v>
      </c>
      <c r="G68" s="346"/>
      <c r="H68" s="29">
        <f t="shared" si="0"/>
        <v>17.5</v>
      </c>
    </row>
    <row r="69" spans="1:17" s="16" customFormat="1" ht="14.25" hidden="1" x14ac:dyDescent="0.2">
      <c r="A69" s="340"/>
      <c r="B69" s="480" t="s">
        <v>84</v>
      </c>
      <c r="C69" s="482"/>
      <c r="D69" s="342" t="s">
        <v>77</v>
      </c>
      <c r="E69" s="345" t="s">
        <v>81</v>
      </c>
      <c r="F69" s="346">
        <v>9</v>
      </c>
      <c r="G69" s="346"/>
      <c r="H69" s="24">
        <f t="shared" si="0"/>
        <v>9</v>
      </c>
    </row>
    <row r="70" spans="1:17" s="16" customFormat="1" ht="14.25" hidden="1" x14ac:dyDescent="0.2">
      <c r="A70" s="340"/>
      <c r="B70" s="480" t="s">
        <v>85</v>
      </c>
      <c r="C70" s="482"/>
      <c r="D70" s="342" t="s">
        <v>77</v>
      </c>
      <c r="E70" s="345" t="s">
        <v>81</v>
      </c>
      <c r="F70" s="346">
        <v>8.5</v>
      </c>
      <c r="G70" s="346"/>
      <c r="H70" s="29">
        <f t="shared" si="0"/>
        <v>8.5</v>
      </c>
    </row>
    <row r="71" spans="1:17" s="16" customFormat="1" ht="120" hidden="1" x14ac:dyDescent="0.2">
      <c r="A71" s="340"/>
      <c r="B71" s="678" t="s">
        <v>173</v>
      </c>
      <c r="C71" s="679"/>
      <c r="D71" s="107" t="s">
        <v>77</v>
      </c>
      <c r="E71" s="33" t="s">
        <v>161</v>
      </c>
      <c r="F71" s="106">
        <v>1</v>
      </c>
      <c r="G71" s="106"/>
      <c r="H71" s="108">
        <f t="shared" si="0"/>
        <v>1</v>
      </c>
    </row>
    <row r="72" spans="1:17" s="16" customFormat="1" ht="14.25" hidden="1" x14ac:dyDescent="0.2">
      <c r="A72" s="340"/>
      <c r="B72" s="480" t="s">
        <v>16</v>
      </c>
      <c r="C72" s="482"/>
      <c r="D72" s="342" t="s">
        <v>77</v>
      </c>
      <c r="E72" s="345" t="s">
        <v>81</v>
      </c>
      <c r="F72" s="346">
        <f>F73+F74</f>
        <v>6</v>
      </c>
      <c r="G72" s="346"/>
      <c r="H72" s="24">
        <f t="shared" si="0"/>
        <v>6</v>
      </c>
    </row>
    <row r="73" spans="1:17" s="16" customFormat="1" ht="14.25" hidden="1" x14ac:dyDescent="0.2">
      <c r="A73" s="340"/>
      <c r="B73" s="480" t="s">
        <v>82</v>
      </c>
      <c r="C73" s="482"/>
      <c r="D73" s="342" t="s">
        <v>77</v>
      </c>
      <c r="E73" s="345" t="s">
        <v>81</v>
      </c>
      <c r="F73" s="346">
        <v>1</v>
      </c>
      <c r="G73" s="346"/>
      <c r="H73" s="24">
        <f t="shared" si="0"/>
        <v>1</v>
      </c>
    </row>
    <row r="74" spans="1:17" s="16" customFormat="1" ht="14.25" hidden="1" x14ac:dyDescent="0.2">
      <c r="A74" s="340"/>
      <c r="B74" s="480" t="s">
        <v>84</v>
      </c>
      <c r="C74" s="482"/>
      <c r="D74" s="342" t="s">
        <v>77</v>
      </c>
      <c r="E74" s="345" t="s">
        <v>81</v>
      </c>
      <c r="F74" s="346">
        <v>5</v>
      </c>
      <c r="G74" s="346"/>
      <c r="H74" s="24">
        <f t="shared" si="0"/>
        <v>5</v>
      </c>
    </row>
    <row r="75" spans="1:17" s="16" customFormat="1" ht="28.5" hidden="1" x14ac:dyDescent="0.2">
      <c r="A75" s="340"/>
      <c r="B75" s="534" t="s">
        <v>280</v>
      </c>
      <c r="C75" s="536"/>
      <c r="D75" s="345" t="s">
        <v>52</v>
      </c>
      <c r="E75" s="345" t="s">
        <v>95</v>
      </c>
      <c r="F75" s="35">
        <f>E51</f>
        <v>84660</v>
      </c>
      <c r="G75" s="346"/>
      <c r="H75" s="24">
        <f t="shared" si="0"/>
        <v>84660</v>
      </c>
    </row>
    <row r="76" spans="1:17" s="16" customFormat="1" ht="15" x14ac:dyDescent="0.2">
      <c r="A76" s="39" t="s">
        <v>122</v>
      </c>
      <c r="B76" s="678" t="s">
        <v>86</v>
      </c>
      <c r="C76" s="679"/>
      <c r="D76" s="86"/>
      <c r="E76" s="86"/>
      <c r="F76" s="346"/>
      <c r="G76" s="346"/>
      <c r="H76" s="346"/>
    </row>
    <row r="77" spans="1:17" s="16" customFormat="1" ht="45" customHeight="1" x14ac:dyDescent="0.2">
      <c r="A77" s="340"/>
      <c r="B77" s="480" t="s">
        <v>380</v>
      </c>
      <c r="C77" s="482"/>
      <c r="D77" s="345" t="s">
        <v>77</v>
      </c>
      <c r="E77" s="345" t="s">
        <v>401</v>
      </c>
      <c r="F77" s="333"/>
      <c r="G77" s="106">
        <v>1</v>
      </c>
      <c r="H77" s="108">
        <f t="shared" ref="H77:H82" si="1">F77+G77</f>
        <v>1</v>
      </c>
      <c r="M77" s="30"/>
      <c r="N77" s="30"/>
      <c r="O77" s="30"/>
      <c r="P77" s="30"/>
      <c r="Q77" s="30"/>
    </row>
    <row r="78" spans="1:17" s="16" customFormat="1" ht="28.5" hidden="1" x14ac:dyDescent="0.2">
      <c r="A78" s="340"/>
      <c r="B78" s="480" t="s">
        <v>10</v>
      </c>
      <c r="C78" s="482"/>
      <c r="D78" s="345" t="s">
        <v>77</v>
      </c>
      <c r="E78" s="345" t="s">
        <v>12</v>
      </c>
      <c r="F78" s="346">
        <v>3590</v>
      </c>
      <c r="G78" s="346"/>
      <c r="H78" s="24">
        <f t="shared" si="1"/>
        <v>3590</v>
      </c>
      <c r="M78" s="30"/>
      <c r="N78" s="30"/>
      <c r="O78" s="30"/>
      <c r="P78" s="30"/>
      <c r="Q78" s="30"/>
    </row>
    <row r="79" spans="1:17" s="16" customFormat="1" ht="28.5" hidden="1" x14ac:dyDescent="0.2">
      <c r="A79" s="340"/>
      <c r="B79" s="480" t="s">
        <v>11</v>
      </c>
      <c r="C79" s="482"/>
      <c r="D79" s="345" t="s">
        <v>77</v>
      </c>
      <c r="E79" s="345" t="s">
        <v>12</v>
      </c>
      <c r="F79" s="346">
        <v>3260</v>
      </c>
      <c r="G79" s="346"/>
      <c r="H79" s="24">
        <f t="shared" si="1"/>
        <v>3260</v>
      </c>
      <c r="M79" s="30"/>
      <c r="N79" s="30"/>
      <c r="O79" s="30"/>
      <c r="P79" s="30"/>
      <c r="Q79" s="30"/>
    </row>
    <row r="80" spans="1:17" s="16" customFormat="1" ht="28.5" hidden="1" x14ac:dyDescent="0.2">
      <c r="A80" s="340"/>
      <c r="B80" s="534" t="s">
        <v>281</v>
      </c>
      <c r="C80" s="536"/>
      <c r="D80" s="342" t="s">
        <v>77</v>
      </c>
      <c r="E80" s="345" t="s">
        <v>95</v>
      </c>
      <c r="F80" s="346">
        <v>2</v>
      </c>
      <c r="G80" s="346"/>
      <c r="H80" s="24">
        <f t="shared" si="1"/>
        <v>2</v>
      </c>
      <c r="M80" s="30"/>
      <c r="N80" s="30"/>
      <c r="O80" s="30"/>
      <c r="P80" s="30"/>
      <c r="Q80" s="30"/>
    </row>
    <row r="81" spans="1:17" s="16" customFormat="1" ht="57" hidden="1" x14ac:dyDescent="0.2">
      <c r="A81" s="340"/>
      <c r="B81" s="480" t="s">
        <v>17</v>
      </c>
      <c r="C81" s="482"/>
      <c r="D81" s="342" t="s">
        <v>77</v>
      </c>
      <c r="E81" s="345" t="s">
        <v>89</v>
      </c>
      <c r="F81" s="346">
        <v>64</v>
      </c>
      <c r="G81" s="346"/>
      <c r="H81" s="24">
        <f t="shared" si="1"/>
        <v>64</v>
      </c>
      <c r="M81" s="30"/>
      <c r="N81" s="30"/>
      <c r="O81" s="30"/>
      <c r="P81" s="30"/>
      <c r="Q81" s="30"/>
    </row>
    <row r="82" spans="1:17" s="16" customFormat="1" ht="6.75" hidden="1" customHeight="1" x14ac:dyDescent="0.2">
      <c r="A82" s="340"/>
      <c r="B82" s="480" t="s">
        <v>174</v>
      </c>
      <c r="C82" s="482"/>
      <c r="D82" s="342" t="s">
        <v>77</v>
      </c>
      <c r="E82" s="345" t="s">
        <v>89</v>
      </c>
      <c r="F82" s="346">
        <v>64</v>
      </c>
      <c r="G82" s="346"/>
      <c r="H82" s="24">
        <f t="shared" si="1"/>
        <v>64</v>
      </c>
      <c r="M82" s="30"/>
      <c r="N82" s="30"/>
      <c r="O82" s="30"/>
      <c r="P82" s="30"/>
      <c r="Q82" s="30"/>
    </row>
    <row r="83" spans="1:17" s="16" customFormat="1" ht="15" x14ac:dyDescent="0.2">
      <c r="A83" s="39" t="s">
        <v>123</v>
      </c>
      <c r="B83" s="678" t="s">
        <v>91</v>
      </c>
      <c r="C83" s="679"/>
      <c r="D83" s="86"/>
      <c r="E83" s="86"/>
      <c r="F83" s="346"/>
      <c r="G83" s="346"/>
      <c r="H83" s="346"/>
      <c r="M83" s="30"/>
      <c r="N83" s="30"/>
      <c r="O83" s="30"/>
      <c r="P83" s="30"/>
      <c r="Q83" s="30"/>
    </row>
    <row r="84" spans="1:17" s="16" customFormat="1" ht="14.25" x14ac:dyDescent="0.2">
      <c r="A84" s="340"/>
      <c r="B84" s="480" t="s">
        <v>402</v>
      </c>
      <c r="C84" s="482"/>
      <c r="D84" s="345" t="s">
        <v>77</v>
      </c>
      <c r="E84" s="345" t="s">
        <v>403</v>
      </c>
      <c r="F84" s="24"/>
      <c r="G84" s="35">
        <f>G64/G77</f>
        <v>2702514</v>
      </c>
      <c r="H84" s="35">
        <f>F84+G84</f>
        <v>2702514</v>
      </c>
      <c r="M84" s="30"/>
      <c r="N84" s="30"/>
      <c r="O84" s="30"/>
      <c r="P84" s="30"/>
      <c r="Q84" s="30"/>
    </row>
    <row r="85" spans="1:17" s="16" customFormat="1" ht="15" x14ac:dyDescent="0.2">
      <c r="A85" s="39" t="s">
        <v>124</v>
      </c>
      <c r="B85" s="678" t="s">
        <v>96</v>
      </c>
      <c r="C85" s="679"/>
      <c r="D85" s="86"/>
      <c r="E85" s="86"/>
      <c r="F85" s="346"/>
      <c r="G85" s="346"/>
      <c r="H85" s="346"/>
      <c r="M85" s="30"/>
      <c r="N85" s="30"/>
      <c r="O85" s="30"/>
      <c r="P85" s="30"/>
      <c r="Q85" s="30"/>
    </row>
    <row r="86" spans="1:17" s="16" customFormat="1" ht="14.25" x14ac:dyDescent="0.2">
      <c r="A86" s="340"/>
      <c r="B86" s="473" t="s">
        <v>404</v>
      </c>
      <c r="C86" s="474"/>
      <c r="D86" s="342" t="s">
        <v>99</v>
      </c>
      <c r="E86" s="345" t="s">
        <v>403</v>
      </c>
      <c r="F86" s="346"/>
      <c r="G86" s="346">
        <v>100</v>
      </c>
      <c r="H86" s="24">
        <v>100</v>
      </c>
      <c r="M86" s="30"/>
      <c r="N86" s="30"/>
      <c r="O86" s="30"/>
      <c r="P86" s="30"/>
      <c r="Q86" s="30"/>
    </row>
    <row r="87" spans="1:17" s="16" customFormat="1" ht="14.25" hidden="1" x14ac:dyDescent="0.2">
      <c r="A87" s="340"/>
      <c r="B87" s="473"/>
      <c r="C87" s="474"/>
      <c r="D87" s="342"/>
      <c r="E87" s="345"/>
      <c r="F87" s="346"/>
      <c r="G87" s="346"/>
      <c r="H87" s="24"/>
      <c r="M87" s="30"/>
      <c r="N87" s="30"/>
      <c r="O87" s="30"/>
      <c r="P87" s="30"/>
      <c r="Q87" s="30"/>
    </row>
    <row r="88" spans="1:17" s="16" customFormat="1" ht="14.25" hidden="1" x14ac:dyDescent="0.2">
      <c r="A88" s="340"/>
      <c r="B88" s="531"/>
      <c r="C88" s="533"/>
      <c r="D88" s="342"/>
      <c r="E88" s="345"/>
      <c r="F88" s="346"/>
      <c r="G88" s="346"/>
      <c r="H88" s="24"/>
      <c r="M88" s="30"/>
      <c r="N88" s="30"/>
      <c r="O88" s="30"/>
      <c r="P88" s="30"/>
      <c r="Q88" s="30"/>
    </row>
    <row r="89" spans="1:17" s="16" customFormat="1" ht="16.5" hidden="1" x14ac:dyDescent="0.2">
      <c r="A89" s="598"/>
      <c r="B89" s="599"/>
      <c r="C89" s="599"/>
      <c r="D89" s="599"/>
      <c r="E89" s="599"/>
      <c r="F89" s="599"/>
      <c r="G89" s="599"/>
      <c r="H89" s="600"/>
      <c r="M89" s="30"/>
      <c r="N89" s="30"/>
      <c r="O89" s="30"/>
      <c r="P89" s="30"/>
      <c r="Q89" s="30"/>
    </row>
    <row r="90" spans="1:17" s="16" customFormat="1" ht="15" hidden="1" x14ac:dyDescent="0.2">
      <c r="A90" s="39"/>
      <c r="B90" s="559"/>
      <c r="C90" s="561"/>
      <c r="D90" s="340"/>
      <c r="E90" s="340"/>
      <c r="F90" s="340"/>
      <c r="G90" s="340"/>
      <c r="H90" s="340"/>
      <c r="M90" s="30"/>
      <c r="N90" s="30"/>
      <c r="O90" s="30"/>
      <c r="P90" s="30"/>
      <c r="Q90" s="30"/>
    </row>
    <row r="91" spans="1:17" s="16" customFormat="1" ht="14.25" hidden="1" x14ac:dyDescent="0.2">
      <c r="A91" s="340"/>
      <c r="B91" s="473"/>
      <c r="C91" s="474"/>
      <c r="D91" s="340"/>
      <c r="E91" s="340"/>
      <c r="F91" s="40"/>
      <c r="G91" s="40"/>
      <c r="H91" s="40"/>
    </row>
    <row r="92" spans="1:17" s="16" customFormat="1" ht="15" hidden="1" x14ac:dyDescent="0.2">
      <c r="A92" s="39" t="s">
        <v>126</v>
      </c>
      <c r="B92" s="559" t="s">
        <v>96</v>
      </c>
      <c r="C92" s="561"/>
      <c r="D92" s="340"/>
      <c r="E92" s="340"/>
      <c r="F92" s="40"/>
      <c r="G92" s="40"/>
      <c r="H92" s="40"/>
    </row>
    <row r="93" spans="1:17" s="16" customFormat="1" ht="28.5" hidden="1" x14ac:dyDescent="0.2">
      <c r="A93" s="346"/>
      <c r="B93" s="473" t="s">
        <v>129</v>
      </c>
      <c r="C93" s="474"/>
      <c r="D93" s="340" t="s">
        <v>99</v>
      </c>
      <c r="E93" s="345" t="s">
        <v>95</v>
      </c>
      <c r="F93" s="40">
        <v>100</v>
      </c>
      <c r="G93" s="40"/>
      <c r="H93" s="40">
        <f>F93+G93</f>
        <v>100</v>
      </c>
    </row>
    <row r="94" spans="1:17" s="16" customFormat="1" ht="14.25" hidden="1" x14ac:dyDescent="0.2">
      <c r="B94" s="25"/>
      <c r="C94" s="25"/>
    </row>
    <row r="95" spans="1:17" s="16" customFormat="1" ht="14.25" x14ac:dyDescent="0.2">
      <c r="B95" s="25"/>
      <c r="C95" s="25"/>
    </row>
    <row r="96" spans="1:17" s="16" customFormat="1" ht="14.25" x14ac:dyDescent="0.2">
      <c r="B96" s="25"/>
      <c r="C96" s="25"/>
    </row>
    <row r="97" spans="1:12" s="16" customFormat="1" ht="14.25" x14ac:dyDescent="0.2">
      <c r="B97" s="25"/>
      <c r="C97" s="25"/>
    </row>
    <row r="98" spans="1:12" s="16" customFormat="1" ht="18.75" x14ac:dyDescent="0.3">
      <c r="A98" s="390" t="s">
        <v>405</v>
      </c>
      <c r="B98" s="390"/>
      <c r="C98" s="390"/>
      <c r="D98" s="372"/>
      <c r="E98" s="372"/>
      <c r="F98" s="70"/>
      <c r="G98" s="70"/>
      <c r="H98" s="376" t="s">
        <v>406</v>
      </c>
      <c r="I98" s="376"/>
    </row>
    <row r="99" spans="1:12" s="16" customFormat="1" ht="15" x14ac:dyDescent="0.25">
      <c r="A99" s="48"/>
      <c r="B99" s="48"/>
      <c r="C99" s="48"/>
      <c r="D99" s="377" t="s">
        <v>100</v>
      </c>
      <c r="E99" s="377"/>
      <c r="F99" s="47"/>
      <c r="G99" s="47"/>
      <c r="H99" s="374" t="s">
        <v>101</v>
      </c>
      <c r="I99" s="374"/>
    </row>
    <row r="100" spans="1:12" ht="18.75" x14ac:dyDescent="0.3">
      <c r="A100" s="71"/>
      <c r="B100" s="71"/>
      <c r="C100" s="71"/>
      <c r="D100" s="272"/>
      <c r="E100" s="272"/>
      <c r="F100" s="70"/>
      <c r="G100" s="70"/>
      <c r="H100" s="344"/>
      <c r="I100" s="344"/>
    </row>
    <row r="101" spans="1:12" ht="18.75" x14ac:dyDescent="0.3">
      <c r="A101" s="71" t="s">
        <v>102</v>
      </c>
      <c r="B101" s="71"/>
      <c r="C101" s="71"/>
      <c r="D101" s="70"/>
      <c r="E101" s="70"/>
      <c r="F101" s="70"/>
      <c r="G101" s="70"/>
      <c r="H101" s="70"/>
      <c r="I101" s="70"/>
    </row>
    <row r="102" spans="1:12" s="16" customFormat="1" ht="18.75" x14ac:dyDescent="0.3">
      <c r="A102" s="71"/>
      <c r="B102" s="71"/>
      <c r="C102" s="71"/>
      <c r="D102" s="70"/>
      <c r="E102" s="70"/>
      <c r="F102" s="70"/>
      <c r="G102" s="70"/>
      <c r="H102" s="70"/>
      <c r="I102" s="70"/>
    </row>
    <row r="103" spans="1:12" s="16" customFormat="1" ht="18.75" x14ac:dyDescent="0.3">
      <c r="A103" s="676" t="s">
        <v>283</v>
      </c>
      <c r="B103" s="676"/>
      <c r="C103" s="676"/>
      <c r="D103" s="334"/>
      <c r="E103" s="334"/>
      <c r="F103" s="334"/>
      <c r="G103" s="334"/>
      <c r="H103" s="334"/>
      <c r="I103" s="334"/>
      <c r="J103" s="22"/>
      <c r="K103" s="22"/>
      <c r="L103" s="22"/>
    </row>
    <row r="104" spans="1:12" s="16" customFormat="1" ht="18.75" x14ac:dyDescent="0.3">
      <c r="A104" s="378" t="s">
        <v>159</v>
      </c>
      <c r="B104" s="378"/>
      <c r="C104" s="378"/>
      <c r="D104" s="74"/>
      <c r="E104" s="74"/>
      <c r="F104" s="334"/>
      <c r="G104" s="334"/>
      <c r="H104" s="677" t="s">
        <v>206</v>
      </c>
      <c r="I104" s="677"/>
      <c r="J104" s="22"/>
      <c r="K104" s="22"/>
      <c r="L104" s="22"/>
    </row>
    <row r="105" spans="1:12" ht="18.75" x14ac:dyDescent="0.3">
      <c r="A105" s="334"/>
      <c r="B105" s="334"/>
      <c r="C105" s="335"/>
      <c r="D105" s="373" t="s">
        <v>100</v>
      </c>
      <c r="E105" s="373"/>
      <c r="F105" s="335"/>
      <c r="G105" s="335"/>
      <c r="H105" s="373" t="s">
        <v>101</v>
      </c>
      <c r="I105" s="373"/>
      <c r="J105" s="11"/>
      <c r="K105" s="11"/>
      <c r="L105" s="11"/>
    </row>
    <row r="106" spans="1:12" x14ac:dyDescent="0.2">
      <c r="A106" s="11"/>
      <c r="B106" s="336"/>
      <c r="C106" s="336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x14ac:dyDescent="0.2">
      <c r="A107" s="11"/>
      <c r="B107" s="675" t="s">
        <v>207</v>
      </c>
      <c r="C107" s="675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x14ac:dyDescent="0.2">
      <c r="A108" s="11"/>
      <c r="B108" s="337"/>
      <c r="C108" s="337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x14ac:dyDescent="0.2">
      <c r="A109" s="11"/>
      <c r="B109" s="338" t="s">
        <v>208</v>
      </c>
      <c r="C109" s="337"/>
      <c r="D109" s="11"/>
      <c r="E109" s="11"/>
      <c r="F109" s="11"/>
      <c r="G109" s="11"/>
      <c r="H109" s="11"/>
      <c r="I109" s="11"/>
      <c r="J109" s="11"/>
      <c r="K109" s="11"/>
      <c r="L109" s="11"/>
    </row>
  </sheetData>
  <mergeCells count="96">
    <mergeCell ref="B19:C19"/>
    <mergeCell ref="D19:G19"/>
    <mergeCell ref="H19:I19"/>
    <mergeCell ref="H1:L1"/>
    <mergeCell ref="H2:L2"/>
    <mergeCell ref="H3:L3"/>
    <mergeCell ref="H4:L4"/>
    <mergeCell ref="H5:L5"/>
    <mergeCell ref="H6:L7"/>
    <mergeCell ref="H8:L8"/>
    <mergeCell ref="H10:L10"/>
    <mergeCell ref="H11:L11"/>
    <mergeCell ref="A15:L15"/>
    <mergeCell ref="A16:L16"/>
    <mergeCell ref="J25:K25"/>
    <mergeCell ref="B20:C20"/>
    <mergeCell ref="D20:G20"/>
    <mergeCell ref="H20:I20"/>
    <mergeCell ref="B22:C22"/>
    <mergeCell ref="D22:G22"/>
    <mergeCell ref="H22:I22"/>
    <mergeCell ref="B23:C23"/>
    <mergeCell ref="D23:G23"/>
    <mergeCell ref="H23:I23"/>
    <mergeCell ref="C25:D25"/>
    <mergeCell ref="F25:I25"/>
    <mergeCell ref="B45:H45"/>
    <mergeCell ref="C26:D26"/>
    <mergeCell ref="F26:I26"/>
    <mergeCell ref="J26:K26"/>
    <mergeCell ref="A33:L33"/>
    <mergeCell ref="A34:L34"/>
    <mergeCell ref="A35:G35"/>
    <mergeCell ref="B36:G36"/>
    <mergeCell ref="B37:G37"/>
    <mergeCell ref="A40:I40"/>
    <mergeCell ref="B43:H43"/>
    <mergeCell ref="B44:H44"/>
    <mergeCell ref="B49:D49"/>
    <mergeCell ref="G49:H49"/>
    <mergeCell ref="B50:D50"/>
    <mergeCell ref="G50:H50"/>
    <mergeCell ref="B51:D51"/>
    <mergeCell ref="G51:H51"/>
    <mergeCell ref="A52:D52"/>
    <mergeCell ref="G52:H52"/>
    <mergeCell ref="A56:D56"/>
    <mergeCell ref="G56:H56"/>
    <mergeCell ref="A57:D57"/>
    <mergeCell ref="G57:H57"/>
    <mergeCell ref="B70:C70"/>
    <mergeCell ref="A58:D58"/>
    <mergeCell ref="G58:H58"/>
    <mergeCell ref="B61:C61"/>
    <mergeCell ref="A62:H62"/>
    <mergeCell ref="B63:C63"/>
    <mergeCell ref="B64:C64"/>
    <mergeCell ref="B65:C65"/>
    <mergeCell ref="B66:C66"/>
    <mergeCell ref="B67:C67"/>
    <mergeCell ref="B68:C68"/>
    <mergeCell ref="B69:C69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A98:C98"/>
    <mergeCell ref="D98:E98"/>
    <mergeCell ref="H98:I98"/>
    <mergeCell ref="B83:C83"/>
    <mergeCell ref="B84:C84"/>
    <mergeCell ref="B85:C85"/>
    <mergeCell ref="B86:C86"/>
    <mergeCell ref="B87:C87"/>
    <mergeCell ref="B88:C88"/>
    <mergeCell ref="A89:H89"/>
    <mergeCell ref="B90:C90"/>
    <mergeCell ref="B91:C91"/>
    <mergeCell ref="B92:C92"/>
    <mergeCell ref="B93:C93"/>
    <mergeCell ref="B107:C107"/>
    <mergeCell ref="D99:E99"/>
    <mergeCell ref="H99:I99"/>
    <mergeCell ref="A103:C103"/>
    <mergeCell ref="A104:C104"/>
    <mergeCell ref="H104:I104"/>
    <mergeCell ref="D105:E105"/>
    <mergeCell ref="H105:I105"/>
  </mergeCells>
  <conditionalFormatting sqref="C20:C21 L19:L20 D20 A23:B24 I24 D21:M21 A25:C26 M20 J23:M24 D23:E24 F24:G24 D26:M26 B19:B22 J22:L22 H19:H20 H22:H24 D25">
    <cfRule type="cellIs" dxfId="2" priority="3" stopIfTrue="1" operator="equal">
      <formula>0</formula>
    </cfRule>
  </conditionalFormatting>
  <conditionalFormatting sqref="C20:C21 D21:I21 H22:H23 B19:B22 H19:H20 A23:C23">
    <cfRule type="cellIs" dxfId="1" priority="2" stopIfTrue="1" operator="equal">
      <formula>0</formula>
    </cfRule>
  </conditionalFormatting>
  <conditionalFormatting sqref="D2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8"/>
  <sheetViews>
    <sheetView view="pageBreakPreview" topLeftCell="A195" zoomScale="70" zoomScaleNormal="80" zoomScaleSheetLayoutView="70" workbookViewId="0">
      <selection activeCell="F26" sqref="F26:I26"/>
    </sheetView>
  </sheetViews>
  <sheetFormatPr defaultRowHeight="12.75" x14ac:dyDescent="0.2"/>
  <cols>
    <col min="1" max="1" width="9.140625" style="1" customWidth="1"/>
    <col min="2" max="4" width="18.85546875" style="1" customWidth="1"/>
    <col min="5" max="5" width="23.140625" style="1" customWidth="1"/>
    <col min="6" max="8" width="21.7109375" style="1" customWidth="1"/>
    <col min="9" max="9" width="10.28515625" style="1" bestFit="1" customWidth="1"/>
    <col min="10" max="10" width="16.7109375" style="1" customWidth="1"/>
    <col min="11" max="11" width="10.85546875" style="1" customWidth="1"/>
    <col min="12" max="12" width="9.1406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15" customHeight="1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8" customHeight="1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36" customHeight="1" x14ac:dyDescent="0.2">
      <c r="G3" s="2"/>
      <c r="H3" s="414" t="s">
        <v>175</v>
      </c>
      <c r="I3" s="414"/>
      <c r="J3" s="414"/>
      <c r="K3" s="414"/>
      <c r="L3" s="414"/>
      <c r="M3" s="5"/>
      <c r="N3" s="2"/>
    </row>
    <row r="4" spans="1:14" ht="15.75" customHeight="1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4.25" customHeight="1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ht="12" customHeight="1" x14ac:dyDescent="0.2">
      <c r="G6" s="2"/>
      <c r="H6" s="412" t="s">
        <v>130</v>
      </c>
      <c r="I6" s="412"/>
      <c r="J6" s="412"/>
      <c r="K6" s="412"/>
      <c r="L6" s="412"/>
      <c r="M6" s="7"/>
      <c r="N6" s="2"/>
    </row>
    <row r="7" spans="1:14" ht="27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5.75" customHeight="1" x14ac:dyDescent="0.2">
      <c r="G8" s="2"/>
      <c r="H8" s="415" t="s">
        <v>39</v>
      </c>
      <c r="I8" s="415"/>
      <c r="J8" s="415"/>
      <c r="K8" s="415"/>
      <c r="L8" s="415"/>
      <c r="M8" s="5"/>
      <c r="N8" s="2"/>
    </row>
    <row r="9" spans="1:14" ht="28.9" customHeight="1" thickBot="1" x14ac:dyDescent="0.25">
      <c r="G9" s="2"/>
      <c r="H9" s="277"/>
      <c r="I9" s="277"/>
      <c r="J9" s="277"/>
      <c r="K9" s="277" t="s">
        <v>41</v>
      </c>
      <c r="L9" s="277"/>
      <c r="M9" s="5"/>
      <c r="N9" s="2"/>
    </row>
    <row r="10" spans="1:14" ht="36.75" customHeight="1" x14ac:dyDescent="0.2">
      <c r="G10" s="2"/>
      <c r="H10" s="113"/>
      <c r="I10" s="113"/>
      <c r="J10" s="113"/>
      <c r="K10" s="113"/>
      <c r="L10" s="113"/>
      <c r="M10" s="5"/>
      <c r="N10" s="2"/>
    </row>
    <row r="11" spans="1:14" ht="12" customHeight="1" x14ac:dyDescent="0.2">
      <c r="G11" s="2"/>
      <c r="H11" s="2"/>
      <c r="I11" s="2"/>
      <c r="J11" s="2"/>
      <c r="K11" s="2"/>
      <c r="L11" s="2"/>
      <c r="M11" s="2"/>
      <c r="N11" s="2"/>
    </row>
    <row r="12" spans="1:14" s="10" customFormat="1" ht="19.5" customHeight="1" x14ac:dyDescent="0.2">
      <c r="A12" s="424" t="s">
        <v>42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9"/>
      <c r="N12" s="9"/>
    </row>
    <row r="13" spans="1:14" s="10" customFormat="1" ht="20.25" customHeight="1" x14ac:dyDescent="0.2">
      <c r="A13" s="424" t="s">
        <v>247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9"/>
      <c r="N13" s="9"/>
    </row>
    <row r="14" spans="1:14" ht="10.15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2"/>
      <c r="N14" s="2"/>
    </row>
    <row r="15" spans="1:14" ht="20.45" customHeight="1" x14ac:dyDescent="0.2">
      <c r="A15" s="49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4" s="16" customFormat="1" ht="46.5" customHeight="1" x14ac:dyDescent="0.2">
      <c r="A16" s="194" t="s">
        <v>248</v>
      </c>
      <c r="B16" s="456" t="s">
        <v>278</v>
      </c>
      <c r="C16" s="456"/>
      <c r="D16" s="457" t="s">
        <v>132</v>
      </c>
      <c r="E16" s="457"/>
      <c r="F16" s="457"/>
      <c r="G16" s="458"/>
      <c r="H16" s="442">
        <v>2146268</v>
      </c>
      <c r="I16" s="442"/>
      <c r="J16" s="210"/>
      <c r="K16" s="210"/>
      <c r="L16" s="211"/>
      <c r="M16" s="211"/>
    </row>
    <row r="17" spans="1:14" ht="50.25" customHeight="1" x14ac:dyDescent="0.2">
      <c r="A17" s="195"/>
      <c r="B17" s="441" t="s">
        <v>276</v>
      </c>
      <c r="C17" s="441"/>
      <c r="D17" s="441" t="s">
        <v>39</v>
      </c>
      <c r="E17" s="441"/>
      <c r="F17" s="441"/>
      <c r="G17" s="441"/>
      <c r="H17" s="441" t="s">
        <v>249</v>
      </c>
      <c r="I17" s="441"/>
      <c r="J17" s="208"/>
      <c r="K17" s="208"/>
      <c r="L17" s="209"/>
      <c r="M17" s="209"/>
    </row>
    <row r="18" spans="1:14" ht="14.45" customHeight="1" x14ac:dyDescent="0.2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6"/>
    </row>
    <row r="19" spans="1:14" s="16" customFormat="1" ht="30" customHeight="1" x14ac:dyDescent="0.2">
      <c r="A19" s="197" t="s">
        <v>250</v>
      </c>
      <c r="B19" s="456" t="s">
        <v>277</v>
      </c>
      <c r="C19" s="456"/>
      <c r="D19" s="459" t="s">
        <v>132</v>
      </c>
      <c r="E19" s="459"/>
      <c r="F19" s="459"/>
      <c r="G19" s="460"/>
      <c r="H19" s="442">
        <v>2146268</v>
      </c>
      <c r="I19" s="442"/>
      <c r="J19" s="212"/>
      <c r="K19" s="212"/>
      <c r="L19" s="211"/>
      <c r="M19" s="211"/>
    </row>
    <row r="20" spans="1:14" ht="51" customHeight="1" x14ac:dyDescent="0.2">
      <c r="A20" s="195"/>
      <c r="B20" s="441" t="s">
        <v>276</v>
      </c>
      <c r="C20" s="441"/>
      <c r="D20" s="441" t="s">
        <v>322</v>
      </c>
      <c r="E20" s="441"/>
      <c r="F20" s="441"/>
      <c r="G20" s="441"/>
      <c r="H20" s="443" t="s">
        <v>249</v>
      </c>
      <c r="I20" s="443"/>
      <c r="J20" s="208"/>
      <c r="K20" s="208"/>
      <c r="L20" s="209"/>
      <c r="M20" s="209"/>
    </row>
    <row r="21" spans="1:14" ht="14.45" customHeight="1" x14ac:dyDescent="0.2">
      <c r="A21" s="198"/>
      <c r="B21" s="199"/>
      <c r="C21" s="199"/>
      <c r="D21" s="199"/>
      <c r="E21" s="199"/>
      <c r="F21" s="200"/>
      <c r="G21" s="200"/>
      <c r="H21" s="200"/>
      <c r="I21" s="201"/>
      <c r="J21" s="201"/>
      <c r="K21" s="201"/>
      <c r="L21" s="202"/>
      <c r="M21" s="203"/>
    </row>
    <row r="22" spans="1:14" s="16" customFormat="1" ht="57" customHeight="1" x14ac:dyDescent="0.2">
      <c r="A22" s="204" t="s">
        <v>251</v>
      </c>
      <c r="B22" s="205">
        <v>611020</v>
      </c>
      <c r="C22" s="462">
        <v>1020</v>
      </c>
      <c r="D22" s="463"/>
      <c r="E22" s="206">
        <v>921</v>
      </c>
      <c r="F22" s="464" t="s">
        <v>298</v>
      </c>
      <c r="G22" s="465"/>
      <c r="H22" s="465"/>
      <c r="I22" s="465"/>
      <c r="J22" s="440">
        <v>20201100000</v>
      </c>
      <c r="K22" s="440"/>
      <c r="L22" s="208"/>
      <c r="M22" s="208"/>
    </row>
    <row r="23" spans="1:14" ht="67.5" customHeight="1" x14ac:dyDescent="0.2">
      <c r="A23" s="202"/>
      <c r="B23" s="207" t="s">
        <v>252</v>
      </c>
      <c r="C23" s="443" t="s">
        <v>253</v>
      </c>
      <c r="D23" s="443"/>
      <c r="E23" s="207" t="s">
        <v>254</v>
      </c>
      <c r="F23" s="441" t="s">
        <v>255</v>
      </c>
      <c r="G23" s="441"/>
      <c r="H23" s="441"/>
      <c r="I23" s="441"/>
      <c r="J23" s="441" t="s">
        <v>256</v>
      </c>
      <c r="K23" s="441"/>
      <c r="L23" s="209"/>
      <c r="M23" s="209"/>
    </row>
    <row r="24" spans="1:14" ht="14.45" customHeight="1" x14ac:dyDescent="0.2"/>
    <row r="25" spans="1:14" s="18" customFormat="1" ht="33" customHeight="1" x14ac:dyDescent="0.25">
      <c r="A25" s="213" t="s">
        <v>51</v>
      </c>
      <c r="E25" s="37">
        <f>E26+E27</f>
        <v>396765678</v>
      </c>
      <c r="F25" s="213" t="s">
        <v>52</v>
      </c>
    </row>
    <row r="26" spans="1:14" s="18" customFormat="1" ht="34.15" customHeight="1" x14ac:dyDescent="0.25">
      <c r="B26" s="16" t="s">
        <v>53</v>
      </c>
      <c r="C26" s="16"/>
      <c r="D26" s="16"/>
      <c r="E26" s="168">
        <f>342051812+3723313+3104472+1272440+2035903+1218114+40983+67123+50000-417856+134400-56918-91388+4098900-213241-1218114-40983-77911+3763072+500000+600000-3005100-1271700</f>
        <v>356267321</v>
      </c>
      <c r="F26" s="213" t="s">
        <v>52</v>
      </c>
    </row>
    <row r="27" spans="1:14" s="18" customFormat="1" ht="30" customHeight="1" x14ac:dyDescent="0.25">
      <c r="B27" s="16" t="s">
        <v>54</v>
      </c>
      <c r="C27" s="16"/>
      <c r="D27" s="16"/>
      <c r="E27" s="37">
        <f>23265983+9400000+650000+647341+1781416-30312-49209-114822+1510460+360000+3140000+75000-137500</f>
        <v>40498357</v>
      </c>
      <c r="F27" s="213" t="s">
        <v>52</v>
      </c>
    </row>
    <row r="28" spans="1:14" s="16" customFormat="1" ht="9.6" customHeight="1" x14ac:dyDescent="0.2"/>
    <row r="29" spans="1:14" s="16" customFormat="1" ht="14.45" customHeight="1" x14ac:dyDescent="0.2">
      <c r="A29" s="18" t="s">
        <v>176</v>
      </c>
    </row>
    <row r="30" spans="1:14" s="16" customFormat="1" ht="144" customHeight="1" x14ac:dyDescent="0.2">
      <c r="A30" s="552" t="s">
        <v>372</v>
      </c>
      <c r="B30" s="553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27"/>
      <c r="N30" s="27"/>
    </row>
    <row r="31" spans="1:14" s="16" customFormat="1" ht="14.45" customHeight="1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27"/>
      <c r="N31" s="27"/>
    </row>
    <row r="32" spans="1:14" s="16" customFormat="1" ht="21" customHeight="1" x14ac:dyDescent="0.2">
      <c r="A32" s="554" t="s">
        <v>177</v>
      </c>
      <c r="B32" s="554"/>
      <c r="C32" s="554"/>
      <c r="D32" s="554"/>
      <c r="E32" s="554"/>
      <c r="F32" s="554"/>
      <c r="G32" s="554"/>
      <c r="H32" s="169"/>
      <c r="I32" s="169"/>
      <c r="J32" s="169"/>
      <c r="K32" s="169"/>
      <c r="L32" s="169"/>
      <c r="M32" s="27"/>
      <c r="N32" s="27"/>
    </row>
    <row r="33" spans="1:16" s="16" customFormat="1" ht="21" customHeight="1" x14ac:dyDescent="0.2">
      <c r="A33" s="170" t="s">
        <v>178</v>
      </c>
      <c r="B33" s="546" t="s">
        <v>179</v>
      </c>
      <c r="C33" s="546"/>
      <c r="D33" s="546"/>
      <c r="E33" s="546"/>
      <c r="F33" s="546"/>
      <c r="G33" s="546"/>
      <c r="H33" s="171"/>
      <c r="I33" s="171"/>
      <c r="J33" s="171"/>
      <c r="K33" s="171"/>
      <c r="L33" s="171"/>
      <c r="M33" s="27"/>
      <c r="N33" s="27"/>
    </row>
    <row r="34" spans="1:16" s="16" customFormat="1" ht="36.75" customHeight="1" x14ac:dyDescent="0.2">
      <c r="A34" s="172">
        <v>1</v>
      </c>
      <c r="B34" s="547" t="s">
        <v>294</v>
      </c>
      <c r="C34" s="548"/>
      <c r="D34" s="548"/>
      <c r="E34" s="548"/>
      <c r="F34" s="548"/>
      <c r="G34" s="549"/>
      <c r="H34" s="169"/>
      <c r="I34" s="169"/>
      <c r="J34" s="169"/>
      <c r="K34" s="169"/>
      <c r="L34" s="169"/>
      <c r="M34" s="27"/>
      <c r="N34" s="27"/>
    </row>
    <row r="35" spans="1:16" s="16" customFormat="1" ht="11.25" customHeight="1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27"/>
      <c r="N35" s="27"/>
    </row>
    <row r="36" spans="1:16" s="16" customFormat="1" ht="13.15" customHeight="1" x14ac:dyDescent="0.2">
      <c r="A36" s="14" t="s">
        <v>209</v>
      </c>
      <c r="B36" s="173"/>
      <c r="C36" s="173"/>
      <c r="D36" s="173"/>
      <c r="E36" s="173"/>
      <c r="F36" s="173"/>
      <c r="G36" s="173"/>
      <c r="H36" s="173"/>
      <c r="I36" s="169"/>
      <c r="J36" s="169"/>
      <c r="K36" s="169"/>
      <c r="L36" s="169"/>
      <c r="M36" s="27"/>
      <c r="N36" s="27"/>
    </row>
    <row r="37" spans="1:16" s="16" customFormat="1" ht="27.75" customHeight="1" x14ac:dyDescent="0.2">
      <c r="A37" s="550" t="s">
        <v>293</v>
      </c>
      <c r="B37" s="550"/>
      <c r="C37" s="550"/>
      <c r="D37" s="550"/>
      <c r="E37" s="550"/>
      <c r="F37" s="550"/>
      <c r="G37" s="550"/>
      <c r="H37" s="14"/>
      <c r="I37" s="174"/>
      <c r="J37" s="174"/>
      <c r="K37" s="174"/>
      <c r="L37" s="175"/>
      <c r="M37" s="133"/>
      <c r="N37" s="133"/>
      <c r="O37" s="133"/>
      <c r="P37" s="133"/>
    </row>
    <row r="38" spans="1:16" s="16" customFormat="1" ht="14.45" customHeight="1" x14ac:dyDescent="0.2">
      <c r="A38" s="14"/>
      <c r="B38" s="14"/>
      <c r="C38" s="14"/>
      <c r="D38" s="14"/>
      <c r="E38" s="14"/>
      <c r="F38" s="14"/>
      <c r="G38" s="14"/>
      <c r="H38" s="14"/>
      <c r="I38" s="174"/>
      <c r="J38" s="174"/>
      <c r="K38" s="174"/>
      <c r="L38" s="175"/>
      <c r="M38" s="133"/>
      <c r="N38" s="133"/>
      <c r="O38" s="133"/>
      <c r="P38" s="133"/>
    </row>
    <row r="39" spans="1:16" s="16" customFormat="1" ht="14.45" customHeight="1" x14ac:dyDescent="0.2">
      <c r="A39" s="19" t="s">
        <v>181</v>
      </c>
      <c r="B39" s="18"/>
      <c r="C39" s="18"/>
      <c r="D39" s="18"/>
      <c r="E39" s="18"/>
      <c r="I39" s="176"/>
      <c r="J39" s="176"/>
      <c r="K39" s="176"/>
      <c r="L39" s="176"/>
    </row>
    <row r="40" spans="1:16" s="16" customFormat="1" ht="18.600000000000001" customHeight="1" x14ac:dyDescent="0.2">
      <c r="A40" s="121" t="s">
        <v>59</v>
      </c>
      <c r="B40" s="541" t="s">
        <v>60</v>
      </c>
      <c r="C40" s="551"/>
      <c r="D40" s="551"/>
      <c r="E40" s="551"/>
      <c r="F40" s="551"/>
      <c r="G40" s="551"/>
      <c r="H40" s="542"/>
      <c r="I40" s="175"/>
      <c r="J40" s="175"/>
      <c r="K40" s="175"/>
      <c r="L40" s="175"/>
      <c r="M40" s="133"/>
      <c r="N40" s="133"/>
    </row>
    <row r="41" spans="1:16" s="16" customFormat="1" ht="27.75" customHeight="1" x14ac:dyDescent="0.2">
      <c r="A41" s="187">
        <v>1</v>
      </c>
      <c r="B41" s="538" t="s">
        <v>299</v>
      </c>
      <c r="C41" s="539"/>
      <c r="D41" s="539"/>
      <c r="E41" s="539"/>
      <c r="F41" s="539"/>
      <c r="G41" s="539"/>
      <c r="H41" s="540"/>
      <c r="I41" s="175"/>
      <c r="J41" s="175"/>
      <c r="K41" s="175"/>
      <c r="L41" s="175"/>
      <c r="M41" s="133"/>
      <c r="N41" s="133"/>
    </row>
    <row r="42" spans="1:16" s="16" customFormat="1" ht="17.45" customHeight="1" x14ac:dyDescent="0.2">
      <c r="A42" s="187">
        <v>2</v>
      </c>
      <c r="B42" s="531" t="s">
        <v>133</v>
      </c>
      <c r="C42" s="532"/>
      <c r="D42" s="532"/>
      <c r="E42" s="532"/>
      <c r="F42" s="532"/>
      <c r="G42" s="532"/>
      <c r="H42" s="533"/>
      <c r="I42" s="175"/>
      <c r="J42" s="175"/>
      <c r="K42" s="175"/>
      <c r="L42" s="175"/>
      <c r="M42" s="133"/>
      <c r="N42" s="133"/>
    </row>
    <row r="43" spans="1:16" s="16" customFormat="1" ht="17.45" customHeight="1" x14ac:dyDescent="0.2">
      <c r="A43" s="187">
        <v>3</v>
      </c>
      <c r="B43" s="479" t="s">
        <v>288</v>
      </c>
      <c r="C43" s="479"/>
      <c r="D43" s="479"/>
      <c r="E43" s="479"/>
      <c r="F43" s="479"/>
      <c r="G43" s="479"/>
      <c r="H43" s="479"/>
      <c r="I43" s="175"/>
      <c r="J43" s="175"/>
      <c r="K43" s="175"/>
      <c r="L43" s="175"/>
      <c r="M43" s="133"/>
      <c r="N43" s="133"/>
    </row>
    <row r="44" spans="1:16" s="16" customFormat="1" ht="44.25" customHeight="1" x14ac:dyDescent="0.2">
      <c r="A44" s="23">
        <v>4</v>
      </c>
      <c r="B44" s="479" t="s">
        <v>182</v>
      </c>
      <c r="C44" s="479"/>
      <c r="D44" s="479"/>
      <c r="E44" s="479"/>
      <c r="F44" s="479"/>
      <c r="G44" s="479"/>
      <c r="H44" s="479"/>
      <c r="I44" s="133"/>
      <c r="J44" s="133"/>
      <c r="K44" s="133"/>
      <c r="L44" s="133"/>
      <c r="M44" s="133"/>
      <c r="N44" s="133"/>
    </row>
    <row r="45" spans="1:16" s="16" customFormat="1" ht="42" customHeight="1" x14ac:dyDescent="0.2">
      <c r="A45" s="23">
        <v>5</v>
      </c>
      <c r="B45" s="473" t="s">
        <v>319</v>
      </c>
      <c r="C45" s="537"/>
      <c r="D45" s="537"/>
      <c r="E45" s="537"/>
      <c r="F45" s="537"/>
      <c r="G45" s="537"/>
      <c r="H45" s="474"/>
      <c r="I45" s="133"/>
      <c r="J45" s="133"/>
      <c r="K45" s="133"/>
      <c r="L45" s="133"/>
      <c r="M45" s="133"/>
      <c r="N45" s="133"/>
    </row>
    <row r="46" spans="1:16" s="16" customFormat="1" ht="17.45" customHeight="1" x14ac:dyDescent="0.2">
      <c r="A46" s="23">
        <v>6</v>
      </c>
      <c r="B46" s="473" t="s">
        <v>210</v>
      </c>
      <c r="C46" s="537"/>
      <c r="D46" s="537"/>
      <c r="E46" s="537"/>
      <c r="F46" s="537"/>
      <c r="G46" s="537"/>
      <c r="H46" s="474"/>
      <c r="I46" s="133"/>
      <c r="J46" s="133"/>
      <c r="K46" s="133"/>
      <c r="L46" s="133"/>
      <c r="M46" s="133"/>
      <c r="N46" s="133"/>
    </row>
    <row r="47" spans="1:16" s="16" customFormat="1" ht="38.25" customHeight="1" x14ac:dyDescent="0.2">
      <c r="A47" s="23">
        <v>7</v>
      </c>
      <c r="B47" s="473" t="s">
        <v>309</v>
      </c>
      <c r="C47" s="537"/>
      <c r="D47" s="537"/>
      <c r="E47" s="537"/>
      <c r="F47" s="537"/>
      <c r="G47" s="537"/>
      <c r="H47" s="474"/>
      <c r="I47" s="133"/>
      <c r="J47" s="133"/>
      <c r="K47" s="133"/>
      <c r="L47" s="133"/>
      <c r="M47" s="133"/>
      <c r="N47" s="133"/>
    </row>
    <row r="48" spans="1:16" s="16" customFormat="1" ht="14.45" customHeight="1" x14ac:dyDescent="0.2">
      <c r="A48" s="310">
        <v>8</v>
      </c>
      <c r="B48" s="538" t="s">
        <v>350</v>
      </c>
      <c r="C48" s="539"/>
      <c r="D48" s="539"/>
      <c r="E48" s="539"/>
      <c r="F48" s="539"/>
      <c r="G48" s="539"/>
      <c r="H48" s="540"/>
      <c r="I48" s="133"/>
      <c r="J48" s="133"/>
      <c r="K48" s="133"/>
      <c r="L48" s="133"/>
      <c r="M48" s="133"/>
      <c r="N48" s="133"/>
    </row>
    <row r="49" spans="1:14" s="16" customFormat="1" ht="14.45" customHeight="1" x14ac:dyDescent="0.2">
      <c r="A49" s="187">
        <v>9</v>
      </c>
      <c r="B49" s="479" t="s">
        <v>361</v>
      </c>
      <c r="C49" s="479"/>
      <c r="D49" s="479"/>
      <c r="E49" s="479"/>
      <c r="F49" s="479"/>
      <c r="G49" s="479"/>
      <c r="H49" s="479"/>
      <c r="I49" s="316"/>
      <c r="J49" s="316"/>
      <c r="K49" s="316"/>
      <c r="L49" s="316"/>
      <c r="M49" s="316"/>
      <c r="N49" s="316"/>
    </row>
    <row r="50" spans="1:14" s="16" customFormat="1" ht="11.45" customHeight="1" x14ac:dyDescent="0.2"/>
    <row r="51" spans="1:14" s="16" customFormat="1" ht="30.6" customHeight="1" x14ac:dyDescent="0.2">
      <c r="A51" s="18" t="s">
        <v>183</v>
      </c>
    </row>
    <row r="52" spans="1:14" s="16" customFormat="1" ht="10.5" customHeight="1" x14ac:dyDescent="0.2">
      <c r="A52" s="18"/>
      <c r="H52" s="20" t="s">
        <v>52</v>
      </c>
    </row>
    <row r="53" spans="1:14" s="16" customFormat="1" ht="33.6" customHeight="1" x14ac:dyDescent="0.2">
      <c r="A53" s="116" t="s">
        <v>59</v>
      </c>
      <c r="B53" s="543" t="s">
        <v>63</v>
      </c>
      <c r="C53" s="544"/>
      <c r="D53" s="545"/>
      <c r="E53" s="116" t="s">
        <v>64</v>
      </c>
      <c r="F53" s="116" t="s">
        <v>65</v>
      </c>
      <c r="G53" s="541" t="s">
        <v>67</v>
      </c>
      <c r="H53" s="542"/>
      <c r="I53" s="31"/>
      <c r="J53" s="133"/>
      <c r="K53" s="133"/>
    </row>
    <row r="54" spans="1:14" s="16" customFormat="1" ht="50.25" customHeight="1" x14ac:dyDescent="0.2">
      <c r="A54" s="23">
        <v>1</v>
      </c>
      <c r="B54" s="514" t="s">
        <v>144</v>
      </c>
      <c r="C54" s="514"/>
      <c r="D54" s="514"/>
      <c r="E54" s="353">
        <f>E26-E55-E56-E57-E58-E59-E60-E61</f>
        <v>330443708.59999996</v>
      </c>
      <c r="F54" s="353">
        <f>E27-F57-F58-F59-F61-F62</f>
        <v>16205671</v>
      </c>
      <c r="G54" s="483">
        <f t="shared" ref="G54:G60" si="0">E54+F54</f>
        <v>346649379.59999996</v>
      </c>
      <c r="H54" s="484"/>
      <c r="I54" s="32"/>
      <c r="J54" s="133"/>
      <c r="K54" s="133"/>
    </row>
    <row r="55" spans="1:14" s="16" customFormat="1" ht="35.25" customHeight="1" x14ac:dyDescent="0.2">
      <c r="A55" s="187">
        <v>2</v>
      </c>
      <c r="B55" s="534" t="s">
        <v>133</v>
      </c>
      <c r="C55" s="535"/>
      <c r="D55" s="536"/>
      <c r="E55" s="353">
        <v>5010554.92</v>
      </c>
      <c r="F55" s="353"/>
      <c r="G55" s="483">
        <f t="shared" ref="G55:G58" si="1">E55+F55</f>
        <v>5010554.92</v>
      </c>
      <c r="H55" s="484"/>
      <c r="I55" s="133"/>
      <c r="J55" s="133"/>
      <c r="K55" s="133"/>
    </row>
    <row r="56" spans="1:14" s="16" customFormat="1" ht="27.75" customHeight="1" x14ac:dyDescent="0.2">
      <c r="A56" s="187">
        <v>3</v>
      </c>
      <c r="B56" s="480" t="s">
        <v>288</v>
      </c>
      <c r="C56" s="481"/>
      <c r="D56" s="482"/>
      <c r="E56" s="353">
        <v>5056935.4800000004</v>
      </c>
      <c r="F56" s="353"/>
      <c r="G56" s="483">
        <f t="shared" si="1"/>
        <v>5056935.4800000004</v>
      </c>
      <c r="H56" s="484"/>
      <c r="I56" s="133"/>
      <c r="J56" s="133"/>
      <c r="K56" s="133"/>
    </row>
    <row r="57" spans="1:14" s="16" customFormat="1" ht="56.25" customHeight="1" x14ac:dyDescent="0.2">
      <c r="A57" s="187">
        <v>4</v>
      </c>
      <c r="B57" s="480" t="s">
        <v>182</v>
      </c>
      <c r="C57" s="481"/>
      <c r="D57" s="482"/>
      <c r="E57" s="353">
        <v>1100000</v>
      </c>
      <c r="F57" s="353">
        <f>7060312+9400000+650000-137500+75000+3140000+360000-30312</f>
        <v>20517500</v>
      </c>
      <c r="G57" s="483">
        <f t="shared" si="1"/>
        <v>21617500</v>
      </c>
      <c r="H57" s="484"/>
      <c r="I57" s="133"/>
      <c r="J57" s="133"/>
      <c r="K57" s="133"/>
    </row>
    <row r="58" spans="1:14" s="16" customFormat="1" ht="90" customHeight="1" x14ac:dyDescent="0.2">
      <c r="A58" s="187">
        <v>5</v>
      </c>
      <c r="B58" s="480" t="s">
        <v>392</v>
      </c>
      <c r="C58" s="481"/>
      <c r="D58" s="482"/>
      <c r="E58" s="353">
        <f>3308343-91388-213241</f>
        <v>3003714</v>
      </c>
      <c r="F58" s="353">
        <f>1781416-49209-114822</f>
        <v>1617385</v>
      </c>
      <c r="G58" s="483">
        <f t="shared" si="1"/>
        <v>4621099</v>
      </c>
      <c r="H58" s="484"/>
      <c r="I58" s="133"/>
      <c r="J58" s="133"/>
      <c r="K58" s="133"/>
    </row>
    <row r="59" spans="1:14" s="16" customFormat="1" ht="44.25" customHeight="1" x14ac:dyDescent="0.2">
      <c r="A59" s="309">
        <v>6</v>
      </c>
      <c r="B59" s="480" t="s">
        <v>210</v>
      </c>
      <c r="C59" s="481"/>
      <c r="D59" s="482"/>
      <c r="E59" s="353">
        <f>3723313+3763072</f>
        <v>7486385</v>
      </c>
      <c r="F59" s="353"/>
      <c r="G59" s="483">
        <f t="shared" si="0"/>
        <v>7486385</v>
      </c>
      <c r="H59" s="484"/>
      <c r="I59" s="133"/>
      <c r="J59" s="133"/>
      <c r="K59" s="133"/>
    </row>
    <row r="60" spans="1:14" s="16" customFormat="1" ht="62.25" customHeight="1" x14ac:dyDescent="0.2">
      <c r="A60" s="309">
        <v>7</v>
      </c>
      <c r="B60" s="480" t="s">
        <v>391</v>
      </c>
      <c r="C60" s="481"/>
      <c r="D60" s="482"/>
      <c r="E60" s="353">
        <v>67123</v>
      </c>
      <c r="F60" s="353"/>
      <c r="G60" s="483">
        <f t="shared" si="0"/>
        <v>67123</v>
      </c>
      <c r="H60" s="484"/>
      <c r="I60" s="133"/>
      <c r="J60" s="133"/>
      <c r="K60" s="133"/>
    </row>
    <row r="61" spans="1:14" s="16" customFormat="1" ht="43.5" customHeight="1" x14ac:dyDescent="0.2">
      <c r="A61" s="23">
        <v>8</v>
      </c>
      <c r="B61" s="480" t="s">
        <v>387</v>
      </c>
      <c r="C61" s="481"/>
      <c r="D61" s="482"/>
      <c r="E61" s="353">
        <v>4098900</v>
      </c>
      <c r="F61" s="353"/>
      <c r="G61" s="483">
        <f>E61+F61</f>
        <v>4098900</v>
      </c>
      <c r="H61" s="484"/>
      <c r="I61" s="133"/>
      <c r="J61" s="133"/>
      <c r="K61" s="133"/>
    </row>
    <row r="62" spans="1:14" s="16" customFormat="1" ht="73.5" customHeight="1" x14ac:dyDescent="0.2">
      <c r="A62" s="187">
        <v>9</v>
      </c>
      <c r="B62" s="480" t="s">
        <v>386</v>
      </c>
      <c r="C62" s="481"/>
      <c r="D62" s="482"/>
      <c r="E62" s="353"/>
      <c r="F62" s="353">
        <f>647341+1510460</f>
        <v>2157801</v>
      </c>
      <c r="G62" s="483">
        <f>E62+F62</f>
        <v>2157801</v>
      </c>
      <c r="H62" s="484"/>
      <c r="I62" s="316"/>
      <c r="J62" s="316"/>
      <c r="K62" s="316"/>
    </row>
    <row r="63" spans="1:14" s="16" customFormat="1" ht="29.25" customHeight="1" x14ac:dyDescent="0.2">
      <c r="A63" s="559" t="s">
        <v>67</v>
      </c>
      <c r="B63" s="560"/>
      <c r="C63" s="560"/>
      <c r="D63" s="561"/>
      <c r="E63" s="354">
        <f>E54+E55+E56+E57+E58+E59+E60+E61+E62</f>
        <v>356267321</v>
      </c>
      <c r="F63" s="354">
        <f>F54+F55+F56+F57+F58+F59+F60+F61+F62</f>
        <v>40498357</v>
      </c>
      <c r="G63" s="562">
        <f>G54+G55+G56+G57+G58+G59+G60+G61+G62</f>
        <v>396765678</v>
      </c>
      <c r="H63" s="563"/>
      <c r="I63" s="131"/>
      <c r="J63" s="131"/>
      <c r="K63" s="133"/>
    </row>
    <row r="64" spans="1:14" s="16" customFormat="1" ht="14.45" customHeight="1" x14ac:dyDescent="0.2">
      <c r="I64" s="133"/>
      <c r="J64" s="133"/>
      <c r="K64" s="133"/>
    </row>
    <row r="65" spans="1:11" s="16" customFormat="1" ht="14.45" customHeight="1" x14ac:dyDescent="0.2">
      <c r="A65" s="19" t="s">
        <v>185</v>
      </c>
      <c r="B65" s="18"/>
      <c r="C65" s="18"/>
      <c r="D65" s="21"/>
      <c r="E65" s="18"/>
      <c r="F65" s="18"/>
      <c r="G65" s="21"/>
    </row>
    <row r="66" spans="1:11" s="16" customFormat="1" ht="24.6" customHeight="1" x14ac:dyDescent="0.2">
      <c r="B66" s="22"/>
      <c r="C66" s="22"/>
      <c r="D66" s="22"/>
      <c r="E66" s="22"/>
      <c r="F66" s="22"/>
      <c r="H66" s="20" t="s">
        <v>52</v>
      </c>
    </row>
    <row r="67" spans="1:11" s="16" customFormat="1" ht="24.6" customHeight="1" x14ac:dyDescent="0.2">
      <c r="A67" s="522" t="s">
        <v>69</v>
      </c>
      <c r="B67" s="522"/>
      <c r="C67" s="522"/>
      <c r="D67" s="522"/>
      <c r="E67" s="116" t="s">
        <v>64</v>
      </c>
      <c r="F67" s="116" t="s">
        <v>65</v>
      </c>
      <c r="G67" s="522" t="s">
        <v>67</v>
      </c>
      <c r="H67" s="523"/>
    </row>
    <row r="68" spans="1:11" s="16" customFormat="1" ht="35.25" customHeight="1" x14ac:dyDescent="0.2">
      <c r="A68" s="393" t="s">
        <v>70</v>
      </c>
      <c r="B68" s="394"/>
      <c r="C68" s="394"/>
      <c r="D68" s="395"/>
      <c r="E68" s="355">
        <f>E63</f>
        <v>356267321</v>
      </c>
      <c r="F68" s="355">
        <f>F63</f>
        <v>40498357</v>
      </c>
      <c r="G68" s="524">
        <f>E68+F68</f>
        <v>396765678</v>
      </c>
      <c r="H68" s="525"/>
    </row>
    <row r="69" spans="1:11" s="16" customFormat="1" ht="31.15" customHeight="1" x14ac:dyDescent="0.2">
      <c r="A69" s="526" t="s">
        <v>67</v>
      </c>
      <c r="B69" s="527"/>
      <c r="C69" s="527"/>
      <c r="D69" s="528"/>
      <c r="E69" s="356">
        <f>E68</f>
        <v>356267321</v>
      </c>
      <c r="F69" s="356">
        <f>F68</f>
        <v>40498357</v>
      </c>
      <c r="G69" s="529">
        <f>G68</f>
        <v>396765678</v>
      </c>
      <c r="H69" s="530"/>
    </row>
    <row r="70" spans="1:11" s="16" customFormat="1" ht="31.15" customHeight="1" x14ac:dyDescent="0.2"/>
    <row r="71" spans="1:11" s="16" customFormat="1" ht="36" customHeight="1" x14ac:dyDescent="0.2">
      <c r="A71" s="18" t="s">
        <v>186</v>
      </c>
    </row>
    <row r="72" spans="1:11" s="16" customFormat="1" ht="18.600000000000001" customHeight="1" x14ac:dyDescent="0.2"/>
    <row r="73" spans="1:11" s="16" customFormat="1" ht="43.9" customHeight="1" x14ac:dyDescent="0.2">
      <c r="A73" s="116" t="s">
        <v>59</v>
      </c>
      <c r="B73" s="433" t="s">
        <v>72</v>
      </c>
      <c r="C73" s="433"/>
      <c r="D73" s="124" t="s">
        <v>73</v>
      </c>
      <c r="E73" s="124" t="s">
        <v>74</v>
      </c>
      <c r="F73" s="124" t="s">
        <v>64</v>
      </c>
      <c r="G73" s="124" t="s">
        <v>65</v>
      </c>
      <c r="H73" s="124" t="s">
        <v>67</v>
      </c>
      <c r="I73" s="133"/>
      <c r="J73" s="133"/>
      <c r="K73" s="133"/>
    </row>
    <row r="74" spans="1:11" s="16" customFormat="1" ht="14.25" x14ac:dyDescent="0.2">
      <c r="A74" s="116">
        <v>1</v>
      </c>
      <c r="B74" s="433">
        <v>2</v>
      </c>
      <c r="C74" s="433"/>
      <c r="D74" s="124">
        <v>3</v>
      </c>
      <c r="E74" s="124">
        <v>4</v>
      </c>
      <c r="F74" s="124">
        <v>5</v>
      </c>
      <c r="G74" s="124">
        <v>6</v>
      </c>
      <c r="H74" s="124">
        <v>7</v>
      </c>
      <c r="I74" s="133"/>
      <c r="J74" s="133"/>
      <c r="K74" s="133"/>
    </row>
    <row r="75" spans="1:11" s="16" customFormat="1" ht="24" customHeight="1" x14ac:dyDescent="0.2">
      <c r="A75" s="504" t="s">
        <v>165</v>
      </c>
      <c r="B75" s="564"/>
      <c r="C75" s="564"/>
      <c r="D75" s="564"/>
      <c r="E75" s="564"/>
      <c r="F75" s="564"/>
      <c r="G75" s="564"/>
      <c r="H75" s="505"/>
      <c r="I75" s="133"/>
      <c r="J75" s="133"/>
      <c r="K75" s="133"/>
    </row>
    <row r="76" spans="1:11" s="16" customFormat="1" ht="14.25" x14ac:dyDescent="0.2">
      <c r="A76" s="298" t="s">
        <v>121</v>
      </c>
      <c r="B76" s="515" t="s">
        <v>75</v>
      </c>
      <c r="C76" s="519"/>
      <c r="D76" s="91"/>
      <c r="E76" s="91"/>
      <c r="F76" s="91"/>
      <c r="G76" s="91"/>
      <c r="H76" s="91"/>
    </row>
    <row r="77" spans="1:11" s="16" customFormat="1" ht="34.9" customHeight="1" x14ac:dyDescent="0.2">
      <c r="A77" s="177"/>
      <c r="B77" s="514" t="s">
        <v>1</v>
      </c>
      <c r="C77" s="514"/>
      <c r="D77" s="23" t="s">
        <v>77</v>
      </c>
      <c r="E77" s="23" t="s">
        <v>78</v>
      </c>
      <c r="F77" s="357">
        <f>29+1</f>
        <v>30</v>
      </c>
      <c r="G77" s="357"/>
      <c r="H77" s="358">
        <f t="shared" ref="H77:H78" si="2">F77+G77</f>
        <v>30</v>
      </c>
    </row>
    <row r="78" spans="1:11" s="16" customFormat="1" ht="28.5" x14ac:dyDescent="0.2">
      <c r="A78" s="177"/>
      <c r="B78" s="514" t="s">
        <v>325</v>
      </c>
      <c r="C78" s="514"/>
      <c r="D78" s="23" t="s">
        <v>77</v>
      </c>
      <c r="E78" s="23" t="s">
        <v>78</v>
      </c>
      <c r="F78" s="357">
        <f>635+12</f>
        <v>647</v>
      </c>
      <c r="G78" s="357"/>
      <c r="H78" s="358">
        <f t="shared" si="2"/>
        <v>647</v>
      </c>
    </row>
    <row r="79" spans="1:11" s="16" customFormat="1" ht="41.25" customHeight="1" x14ac:dyDescent="0.2">
      <c r="A79" s="177"/>
      <c r="B79" s="514" t="s">
        <v>80</v>
      </c>
      <c r="C79" s="514"/>
      <c r="D79" s="23" t="s">
        <v>77</v>
      </c>
      <c r="E79" s="23" t="s">
        <v>81</v>
      </c>
      <c r="F79" s="359">
        <f>F80+F81+F82+F83</f>
        <v>2627.75</v>
      </c>
      <c r="G79" s="359">
        <f>G80+G81+G82+G83</f>
        <v>92.029999999999987</v>
      </c>
      <c r="H79" s="359">
        <f t="shared" ref="H79:H84" si="3">F79+G79</f>
        <v>2719.78</v>
      </c>
    </row>
    <row r="80" spans="1:11" s="16" customFormat="1" ht="26.25" customHeight="1" x14ac:dyDescent="0.2">
      <c r="A80" s="177"/>
      <c r="B80" s="514" t="s">
        <v>82</v>
      </c>
      <c r="C80" s="514"/>
      <c r="D80" s="23" t="s">
        <v>77</v>
      </c>
      <c r="E80" s="23" t="s">
        <v>81</v>
      </c>
      <c r="F80" s="359">
        <v>1763.5</v>
      </c>
      <c r="G80" s="359">
        <v>58.33</v>
      </c>
      <c r="H80" s="359">
        <f t="shared" si="3"/>
        <v>1821.83</v>
      </c>
    </row>
    <row r="81" spans="1:13" s="16" customFormat="1" ht="47.25" customHeight="1" x14ac:dyDescent="0.2">
      <c r="A81" s="177"/>
      <c r="B81" s="514" t="s">
        <v>83</v>
      </c>
      <c r="C81" s="514"/>
      <c r="D81" s="23" t="s">
        <v>77</v>
      </c>
      <c r="E81" s="23" t="s">
        <v>81</v>
      </c>
      <c r="F81" s="359">
        <f>103.5+2</f>
        <v>105.5</v>
      </c>
      <c r="G81" s="359"/>
      <c r="H81" s="359">
        <f t="shared" si="3"/>
        <v>105.5</v>
      </c>
      <c r="J81" s="290"/>
    </row>
    <row r="82" spans="1:13" s="16" customFormat="1" ht="30.75" customHeight="1" x14ac:dyDescent="0.2">
      <c r="A82" s="177"/>
      <c r="B82" s="514" t="s">
        <v>84</v>
      </c>
      <c r="C82" s="514"/>
      <c r="D82" s="23" t="s">
        <v>77</v>
      </c>
      <c r="E82" s="23" t="s">
        <v>81</v>
      </c>
      <c r="F82" s="359">
        <f>172.25+4</f>
        <v>176.25</v>
      </c>
      <c r="G82" s="357">
        <v>28.4</v>
      </c>
      <c r="H82" s="359">
        <f t="shared" si="3"/>
        <v>204.65</v>
      </c>
    </row>
    <row r="83" spans="1:13" s="16" customFormat="1" ht="18" x14ac:dyDescent="0.2">
      <c r="A83" s="177"/>
      <c r="B83" s="514" t="s">
        <v>85</v>
      </c>
      <c r="C83" s="514"/>
      <c r="D83" s="23" t="s">
        <v>77</v>
      </c>
      <c r="E83" s="23" t="s">
        <v>81</v>
      </c>
      <c r="F83" s="359">
        <f>576.5+6</f>
        <v>582.5</v>
      </c>
      <c r="G83" s="359">
        <v>5.3</v>
      </c>
      <c r="H83" s="359">
        <f t="shared" si="3"/>
        <v>587.79999999999995</v>
      </c>
    </row>
    <row r="84" spans="1:13" s="16" customFormat="1" ht="44.25" hidden="1" customHeight="1" x14ac:dyDescent="0.2">
      <c r="A84" s="177"/>
      <c r="B84" s="534" t="s">
        <v>280</v>
      </c>
      <c r="C84" s="536"/>
      <c r="D84" s="23" t="s">
        <v>52</v>
      </c>
      <c r="E84" s="23" t="s">
        <v>95</v>
      </c>
      <c r="F84" s="359">
        <f>E55</f>
        <v>5010554.92</v>
      </c>
      <c r="G84" s="359"/>
      <c r="H84" s="359">
        <f t="shared" si="3"/>
        <v>5010554.92</v>
      </c>
    </row>
    <row r="85" spans="1:13" s="16" customFormat="1" ht="13.9" customHeight="1" x14ac:dyDescent="0.2">
      <c r="A85" s="298" t="s">
        <v>122</v>
      </c>
      <c r="B85" s="515" t="s">
        <v>86</v>
      </c>
      <c r="C85" s="515"/>
      <c r="D85" s="299"/>
      <c r="E85" s="299"/>
      <c r="F85" s="357"/>
      <c r="G85" s="357"/>
      <c r="H85" s="357"/>
    </row>
    <row r="86" spans="1:13" s="16" customFormat="1" ht="53.25" hidden="1" customHeight="1" x14ac:dyDescent="0.2">
      <c r="A86" s="298"/>
      <c r="B86" s="480" t="s">
        <v>211</v>
      </c>
      <c r="C86" s="482"/>
      <c r="D86" s="23" t="s">
        <v>88</v>
      </c>
      <c r="E86" s="23" t="s">
        <v>78</v>
      </c>
      <c r="F86" s="357">
        <v>18327</v>
      </c>
      <c r="G86" s="357">
        <v>18327</v>
      </c>
      <c r="H86" s="357">
        <v>18327</v>
      </c>
    </row>
    <row r="87" spans="1:13" s="16" customFormat="1" ht="38.25" customHeight="1" x14ac:dyDescent="0.2">
      <c r="A87" s="298"/>
      <c r="B87" s="514" t="s">
        <v>104</v>
      </c>
      <c r="C87" s="514"/>
      <c r="D87" s="23" t="s">
        <v>99</v>
      </c>
      <c r="E87" s="23" t="s">
        <v>212</v>
      </c>
      <c r="F87" s="357">
        <v>100</v>
      </c>
      <c r="G87" s="357"/>
      <c r="H87" s="357">
        <v>100</v>
      </c>
    </row>
    <row r="88" spans="1:13" s="16" customFormat="1" ht="95.25" hidden="1" customHeight="1" x14ac:dyDescent="0.2">
      <c r="A88" s="298"/>
      <c r="B88" s="534" t="s">
        <v>281</v>
      </c>
      <c r="C88" s="536"/>
      <c r="D88" s="23" t="s">
        <v>77</v>
      </c>
      <c r="E88" s="23" t="s">
        <v>95</v>
      </c>
      <c r="F88" s="357">
        <v>6</v>
      </c>
      <c r="G88" s="357"/>
      <c r="H88" s="357">
        <f>F88+G88</f>
        <v>6</v>
      </c>
    </row>
    <row r="89" spans="1:13" s="16" customFormat="1" ht="15.75" customHeight="1" x14ac:dyDescent="0.2">
      <c r="A89" s="298" t="s">
        <v>123</v>
      </c>
      <c r="B89" s="515" t="s">
        <v>91</v>
      </c>
      <c r="C89" s="515"/>
      <c r="D89" s="299"/>
      <c r="E89" s="299"/>
      <c r="F89" s="357"/>
      <c r="G89" s="357"/>
      <c r="H89" s="357"/>
    </row>
    <row r="90" spans="1:13" s="16" customFormat="1" ht="60" customHeight="1" x14ac:dyDescent="0.2">
      <c r="A90" s="177"/>
      <c r="B90" s="514" t="s">
        <v>105</v>
      </c>
      <c r="C90" s="514"/>
      <c r="D90" s="23" t="s">
        <v>99</v>
      </c>
      <c r="E90" s="23" t="s">
        <v>116</v>
      </c>
      <c r="F90" s="357">
        <v>100</v>
      </c>
      <c r="G90" s="357"/>
      <c r="H90" s="357">
        <v>100</v>
      </c>
    </row>
    <row r="91" spans="1:13" s="16" customFormat="1" ht="36.75" hidden="1" customHeight="1" x14ac:dyDescent="0.2">
      <c r="A91" s="177"/>
      <c r="B91" s="514" t="s">
        <v>106</v>
      </c>
      <c r="C91" s="514"/>
      <c r="D91" s="23" t="s">
        <v>94</v>
      </c>
      <c r="E91" s="23" t="s">
        <v>204</v>
      </c>
      <c r="F91" s="353">
        <f>ROUND(E54/F86,0)</f>
        <v>18030</v>
      </c>
      <c r="G91" s="353">
        <f>ROUND(F54/G86,0)</f>
        <v>884</v>
      </c>
      <c r="H91" s="353">
        <f>F91+G91</f>
        <v>18914</v>
      </c>
      <c r="M91" s="30"/>
    </row>
    <row r="92" spans="1:13" s="16" customFormat="1" ht="104.25" hidden="1" customHeight="1" x14ac:dyDescent="0.2">
      <c r="A92" s="177"/>
      <c r="B92" s="534" t="s">
        <v>282</v>
      </c>
      <c r="C92" s="536"/>
      <c r="D92" s="23" t="s">
        <v>52</v>
      </c>
      <c r="E92" s="23" t="s">
        <v>204</v>
      </c>
      <c r="F92" s="353">
        <f>F84/F88</f>
        <v>835092.48666666669</v>
      </c>
      <c r="G92" s="353"/>
      <c r="H92" s="357">
        <f>F92+G92</f>
        <v>835092.48666666669</v>
      </c>
      <c r="M92" s="30"/>
    </row>
    <row r="93" spans="1:13" s="16" customFormat="1" ht="18" customHeight="1" x14ac:dyDescent="0.2">
      <c r="A93" s="298" t="s">
        <v>124</v>
      </c>
      <c r="B93" s="515" t="s">
        <v>96</v>
      </c>
      <c r="C93" s="515"/>
      <c r="D93" s="299"/>
      <c r="E93" s="299"/>
      <c r="F93" s="357"/>
      <c r="G93" s="357"/>
      <c r="H93" s="357"/>
    </row>
    <row r="94" spans="1:13" s="16" customFormat="1" ht="71.25" customHeight="1" x14ac:dyDescent="0.2">
      <c r="A94" s="177"/>
      <c r="B94" s="514" t="s">
        <v>107</v>
      </c>
      <c r="C94" s="514"/>
      <c r="D94" s="23" t="s">
        <v>99</v>
      </c>
      <c r="E94" s="306" t="s">
        <v>154</v>
      </c>
      <c r="F94" s="357">
        <v>12.5</v>
      </c>
      <c r="G94" s="357"/>
      <c r="H94" s="357">
        <v>12.5</v>
      </c>
    </row>
    <row r="95" spans="1:13" s="16" customFormat="1" ht="17.25" customHeight="1" x14ac:dyDescent="0.2">
      <c r="A95" s="516" t="s">
        <v>163</v>
      </c>
      <c r="B95" s="517"/>
      <c r="C95" s="517"/>
      <c r="D95" s="517"/>
      <c r="E95" s="517"/>
      <c r="F95" s="517"/>
      <c r="G95" s="517"/>
      <c r="H95" s="518"/>
    </row>
    <row r="96" spans="1:13" s="16" customFormat="1" ht="21" customHeight="1" x14ac:dyDescent="0.2">
      <c r="A96" s="298" t="s">
        <v>125</v>
      </c>
      <c r="B96" s="515" t="s">
        <v>75</v>
      </c>
      <c r="C96" s="519"/>
      <c r="D96" s="177"/>
      <c r="E96" s="177"/>
      <c r="F96" s="177"/>
      <c r="G96" s="177"/>
      <c r="H96" s="177"/>
    </row>
    <row r="97" spans="1:10" s="16" customFormat="1" ht="30.75" customHeight="1" x14ac:dyDescent="0.2">
      <c r="A97" s="177"/>
      <c r="B97" s="480" t="s">
        <v>155</v>
      </c>
      <c r="C97" s="482"/>
      <c r="D97" s="177" t="s">
        <v>94</v>
      </c>
      <c r="E97" s="23" t="s">
        <v>95</v>
      </c>
      <c r="F97" s="360">
        <f>E55</f>
        <v>5010554.92</v>
      </c>
      <c r="G97" s="360"/>
      <c r="H97" s="360">
        <f>F97+G97</f>
        <v>5010554.92</v>
      </c>
    </row>
    <row r="98" spans="1:10" s="16" customFormat="1" ht="16.5" customHeight="1" x14ac:dyDescent="0.2">
      <c r="A98" s="298" t="s">
        <v>126</v>
      </c>
      <c r="B98" s="515" t="s">
        <v>96</v>
      </c>
      <c r="C98" s="515"/>
      <c r="D98" s="177"/>
      <c r="E98" s="177"/>
      <c r="F98" s="360"/>
      <c r="G98" s="360"/>
      <c r="H98" s="360"/>
    </row>
    <row r="99" spans="1:10" s="16" customFormat="1" ht="34.5" customHeight="1" x14ac:dyDescent="0.2">
      <c r="A99" s="91"/>
      <c r="B99" s="480" t="s">
        <v>140</v>
      </c>
      <c r="C99" s="482"/>
      <c r="D99" s="177" t="s">
        <v>99</v>
      </c>
      <c r="E99" s="23" t="s">
        <v>95</v>
      </c>
      <c r="F99" s="360">
        <v>100</v>
      </c>
      <c r="G99" s="360"/>
      <c r="H99" s="360">
        <f>F99+G99</f>
        <v>100</v>
      </c>
    </row>
    <row r="100" spans="1:10" s="16" customFormat="1" ht="20.25" customHeight="1" x14ac:dyDescent="0.2">
      <c r="A100" s="516" t="s">
        <v>287</v>
      </c>
      <c r="B100" s="517"/>
      <c r="C100" s="517"/>
      <c r="D100" s="517"/>
      <c r="E100" s="517"/>
      <c r="F100" s="517"/>
      <c r="G100" s="517"/>
      <c r="H100" s="518"/>
    </row>
    <row r="101" spans="1:10" s="16" customFormat="1" ht="14.25" x14ac:dyDescent="0.2">
      <c r="A101" s="298" t="s">
        <v>134</v>
      </c>
      <c r="B101" s="515" t="s">
        <v>75</v>
      </c>
      <c r="C101" s="519"/>
      <c r="D101" s="23"/>
      <c r="E101" s="23"/>
      <c r="F101" s="91"/>
      <c r="G101" s="91"/>
      <c r="H101" s="91"/>
    </row>
    <row r="102" spans="1:10" s="16" customFormat="1" ht="37.5" customHeight="1" x14ac:dyDescent="0.2">
      <c r="A102" s="298"/>
      <c r="B102" s="480" t="s">
        <v>157</v>
      </c>
      <c r="C102" s="482"/>
      <c r="D102" s="177" t="s">
        <v>94</v>
      </c>
      <c r="E102" s="177" t="s">
        <v>120</v>
      </c>
      <c r="F102" s="361">
        <f>E56</f>
        <v>5056935.4800000004</v>
      </c>
      <c r="G102" s="362"/>
      <c r="H102" s="361">
        <f>F102+G102</f>
        <v>5056935.4800000004</v>
      </c>
    </row>
    <row r="103" spans="1:10" s="16" customFormat="1" ht="14.25" customHeight="1" x14ac:dyDescent="0.2">
      <c r="A103" s="298" t="s">
        <v>135</v>
      </c>
      <c r="B103" s="515" t="s">
        <v>96</v>
      </c>
      <c r="C103" s="515"/>
      <c r="D103" s="23"/>
      <c r="E103" s="23"/>
      <c r="F103" s="362"/>
      <c r="G103" s="362"/>
      <c r="H103" s="362"/>
    </row>
    <row r="104" spans="1:10" s="16" customFormat="1" ht="31.5" customHeight="1" x14ac:dyDescent="0.2">
      <c r="A104" s="298"/>
      <c r="B104" s="480" t="s">
        <v>158</v>
      </c>
      <c r="C104" s="482"/>
      <c r="D104" s="177" t="s">
        <v>99</v>
      </c>
      <c r="E104" s="177" t="s">
        <v>120</v>
      </c>
      <c r="F104" s="362">
        <v>100</v>
      </c>
      <c r="G104" s="362"/>
      <c r="H104" s="362">
        <f>F104+G104</f>
        <v>100</v>
      </c>
    </row>
    <row r="105" spans="1:10" s="16" customFormat="1" ht="37.5" customHeight="1" x14ac:dyDescent="0.2">
      <c r="A105" s="555" t="s">
        <v>189</v>
      </c>
      <c r="B105" s="555"/>
      <c r="C105" s="555"/>
      <c r="D105" s="555"/>
      <c r="E105" s="555"/>
      <c r="F105" s="555"/>
      <c r="G105" s="555"/>
      <c r="H105" s="555"/>
    </row>
    <row r="106" spans="1:10" s="16" customFormat="1" ht="15" x14ac:dyDescent="0.2">
      <c r="A106" s="179" t="s">
        <v>190</v>
      </c>
      <c r="B106" s="486" t="s">
        <v>75</v>
      </c>
      <c r="C106" s="487"/>
      <c r="D106" s="300"/>
      <c r="E106" s="23"/>
      <c r="F106" s="91"/>
      <c r="G106" s="91"/>
      <c r="H106" s="91"/>
      <c r="J106" s="22"/>
    </row>
    <row r="107" spans="1:10" s="16" customFormat="1" ht="37.5" customHeight="1" x14ac:dyDescent="0.2">
      <c r="A107" s="298"/>
      <c r="B107" s="480" t="s">
        <v>191</v>
      </c>
      <c r="C107" s="482"/>
      <c r="D107" s="177" t="s">
        <v>94</v>
      </c>
      <c r="E107" s="23" t="s">
        <v>257</v>
      </c>
      <c r="F107" s="362"/>
      <c r="G107" s="363">
        <f>7000000+3140000</f>
        <v>10140000</v>
      </c>
      <c r="H107" s="363">
        <f>F107+G107</f>
        <v>10140000</v>
      </c>
    </row>
    <row r="108" spans="1:10" s="16" customFormat="1" ht="46.5" customHeight="1" x14ac:dyDescent="0.2">
      <c r="A108" s="298"/>
      <c r="B108" s="480" t="s">
        <v>326</v>
      </c>
      <c r="C108" s="482"/>
      <c r="D108" s="177" t="s">
        <v>94</v>
      </c>
      <c r="E108" s="23" t="s">
        <v>257</v>
      </c>
      <c r="F108" s="362"/>
      <c r="G108" s="363">
        <v>9400000</v>
      </c>
      <c r="H108" s="363">
        <f>F108+G108</f>
        <v>9400000</v>
      </c>
    </row>
    <row r="109" spans="1:10" s="16" customFormat="1" ht="43.5" customHeight="1" x14ac:dyDescent="0.2">
      <c r="A109" s="298"/>
      <c r="B109" s="480" t="s">
        <v>390</v>
      </c>
      <c r="C109" s="482"/>
      <c r="D109" s="177" t="s">
        <v>94</v>
      </c>
      <c r="E109" s="23" t="s">
        <v>257</v>
      </c>
      <c r="F109" s="361">
        <v>1100000</v>
      </c>
      <c r="G109" s="363">
        <f>60312-30312+360000</f>
        <v>390000</v>
      </c>
      <c r="H109" s="363">
        <f t="shared" ref="H109:H133" si="4">F109+G109</f>
        <v>1490000</v>
      </c>
    </row>
    <row r="110" spans="1:10" s="16" customFormat="1" ht="46.5" customHeight="1" x14ac:dyDescent="0.2">
      <c r="A110" s="298"/>
      <c r="B110" s="480" t="s">
        <v>381</v>
      </c>
      <c r="C110" s="482"/>
      <c r="D110" s="177" t="s">
        <v>94</v>
      </c>
      <c r="E110" s="23" t="s">
        <v>257</v>
      </c>
      <c r="F110" s="362"/>
      <c r="G110" s="363">
        <f>650000-137500</f>
        <v>512500</v>
      </c>
      <c r="H110" s="363">
        <f t="shared" si="4"/>
        <v>512500</v>
      </c>
    </row>
    <row r="111" spans="1:10" s="16" customFormat="1" ht="46.5" customHeight="1" x14ac:dyDescent="0.2">
      <c r="A111" s="298"/>
      <c r="B111" s="480" t="s">
        <v>385</v>
      </c>
      <c r="C111" s="482"/>
      <c r="D111" s="177" t="s">
        <v>94</v>
      </c>
      <c r="E111" s="23" t="s">
        <v>192</v>
      </c>
      <c r="F111" s="362"/>
      <c r="G111" s="363">
        <v>75000</v>
      </c>
      <c r="H111" s="363">
        <f t="shared" si="4"/>
        <v>75000</v>
      </c>
    </row>
    <row r="112" spans="1:10" s="16" customFormat="1" ht="46.5" hidden="1" customHeight="1" x14ac:dyDescent="0.2">
      <c r="A112" s="298"/>
      <c r="B112" s="480" t="s">
        <v>214</v>
      </c>
      <c r="C112" s="482"/>
      <c r="D112" s="177" t="s">
        <v>94</v>
      </c>
      <c r="E112" s="23" t="s">
        <v>192</v>
      </c>
      <c r="F112" s="362"/>
      <c r="G112" s="363"/>
      <c r="H112" s="363">
        <f t="shared" si="4"/>
        <v>0</v>
      </c>
    </row>
    <row r="113" spans="1:8" s="22" customFormat="1" ht="15" customHeight="1" x14ac:dyDescent="0.2">
      <c r="A113" s="179" t="s">
        <v>194</v>
      </c>
      <c r="B113" s="486" t="s">
        <v>86</v>
      </c>
      <c r="C113" s="487"/>
      <c r="D113" s="177"/>
      <c r="E113" s="23"/>
      <c r="F113" s="362"/>
      <c r="G113" s="362"/>
      <c r="H113" s="362"/>
    </row>
    <row r="114" spans="1:8" s="16" customFormat="1" ht="46.5" hidden="1" customHeight="1" x14ac:dyDescent="0.2">
      <c r="A114" s="298"/>
      <c r="B114" s="480" t="s">
        <v>195</v>
      </c>
      <c r="C114" s="482"/>
      <c r="D114" s="177" t="s">
        <v>196</v>
      </c>
      <c r="E114" s="23" t="s">
        <v>192</v>
      </c>
      <c r="F114" s="357"/>
      <c r="G114" s="357"/>
      <c r="H114" s="364">
        <f t="shared" si="4"/>
        <v>0</v>
      </c>
    </row>
    <row r="115" spans="1:8" s="16" customFormat="1" ht="46.5" hidden="1" customHeight="1" x14ac:dyDescent="0.2">
      <c r="A115" s="298"/>
      <c r="B115" s="480" t="s">
        <v>195</v>
      </c>
      <c r="C115" s="482"/>
      <c r="D115" s="177" t="s">
        <v>196</v>
      </c>
      <c r="E115" s="23" t="s">
        <v>192</v>
      </c>
      <c r="F115" s="357"/>
      <c r="G115" s="357"/>
      <c r="H115" s="364">
        <f t="shared" si="4"/>
        <v>0</v>
      </c>
    </row>
    <row r="116" spans="1:8" s="16" customFormat="1" ht="39.75" customHeight="1" x14ac:dyDescent="0.2">
      <c r="A116" s="298"/>
      <c r="B116" s="480" t="s">
        <v>296</v>
      </c>
      <c r="C116" s="482"/>
      <c r="D116" s="177" t="s">
        <v>77</v>
      </c>
      <c r="E116" s="23" t="s">
        <v>259</v>
      </c>
      <c r="F116" s="357"/>
      <c r="G116" s="357">
        <f>1+1</f>
        <v>2</v>
      </c>
      <c r="H116" s="365">
        <f t="shared" si="4"/>
        <v>2</v>
      </c>
    </row>
    <row r="117" spans="1:8" s="16" customFormat="1" ht="64.5" customHeight="1" x14ac:dyDescent="0.2">
      <c r="A117" s="298"/>
      <c r="B117" s="480" t="s">
        <v>327</v>
      </c>
      <c r="C117" s="482"/>
      <c r="D117" s="177" t="s">
        <v>77</v>
      </c>
      <c r="E117" s="23" t="s">
        <v>259</v>
      </c>
      <c r="F117" s="357"/>
      <c r="G117" s="357">
        <v>23</v>
      </c>
      <c r="H117" s="365">
        <f t="shared" si="4"/>
        <v>23</v>
      </c>
    </row>
    <row r="118" spans="1:8" s="16" customFormat="1" ht="39.75" customHeight="1" x14ac:dyDescent="0.2">
      <c r="A118" s="298"/>
      <c r="B118" s="480" t="s">
        <v>328</v>
      </c>
      <c r="C118" s="482"/>
      <c r="D118" s="177" t="s">
        <v>77</v>
      </c>
      <c r="E118" s="23" t="s">
        <v>259</v>
      </c>
      <c r="F118" s="357">
        <v>4</v>
      </c>
      <c r="G118" s="357">
        <v>7</v>
      </c>
      <c r="H118" s="365">
        <f t="shared" si="4"/>
        <v>11</v>
      </c>
    </row>
    <row r="119" spans="1:8" s="16" customFormat="1" ht="36" customHeight="1" x14ac:dyDescent="0.2">
      <c r="A119" s="298"/>
      <c r="B119" s="480" t="s">
        <v>329</v>
      </c>
      <c r="C119" s="482"/>
      <c r="D119" s="177" t="s">
        <v>77</v>
      </c>
      <c r="E119" s="23" t="s">
        <v>259</v>
      </c>
      <c r="F119" s="357"/>
      <c r="G119" s="357">
        <v>3</v>
      </c>
      <c r="H119" s="365">
        <f t="shared" si="4"/>
        <v>3</v>
      </c>
    </row>
    <row r="120" spans="1:8" s="16" customFormat="1" ht="36" customHeight="1" x14ac:dyDescent="0.2">
      <c r="A120" s="298"/>
      <c r="B120" s="480" t="s">
        <v>382</v>
      </c>
      <c r="C120" s="482"/>
      <c r="D120" s="177" t="s">
        <v>77</v>
      </c>
      <c r="E120" s="325" t="s">
        <v>259</v>
      </c>
      <c r="F120" s="357"/>
      <c r="G120" s="357">
        <v>1309</v>
      </c>
      <c r="H120" s="365">
        <f t="shared" si="4"/>
        <v>1309</v>
      </c>
    </row>
    <row r="121" spans="1:8" s="16" customFormat="1" ht="26.25" customHeight="1" x14ac:dyDescent="0.2">
      <c r="A121" s="179" t="s">
        <v>198</v>
      </c>
      <c r="B121" s="520" t="s">
        <v>91</v>
      </c>
      <c r="C121" s="521"/>
      <c r="D121" s="177"/>
      <c r="E121" s="23"/>
      <c r="F121" s="357"/>
      <c r="G121" s="357"/>
      <c r="H121" s="357"/>
    </row>
    <row r="122" spans="1:8" s="16" customFormat="1" ht="33" customHeight="1" x14ac:dyDescent="0.2">
      <c r="A122" s="298"/>
      <c r="B122" s="466" t="s">
        <v>330</v>
      </c>
      <c r="C122" s="467"/>
      <c r="D122" s="177" t="s">
        <v>94</v>
      </c>
      <c r="E122" s="306" t="s">
        <v>349</v>
      </c>
      <c r="F122" s="357"/>
      <c r="G122" s="366">
        <f>G107/G116</f>
        <v>5070000</v>
      </c>
      <c r="H122" s="365">
        <f t="shared" si="4"/>
        <v>5070000</v>
      </c>
    </row>
    <row r="123" spans="1:8" s="16" customFormat="1" ht="45" customHeight="1" x14ac:dyDescent="0.2">
      <c r="A123" s="298"/>
      <c r="B123" s="466" t="s">
        <v>331</v>
      </c>
      <c r="C123" s="467"/>
      <c r="D123" s="177" t="s">
        <v>94</v>
      </c>
      <c r="E123" s="306" t="s">
        <v>349</v>
      </c>
      <c r="F123" s="357"/>
      <c r="G123" s="366">
        <f>G108/G117</f>
        <v>408695.65217391303</v>
      </c>
      <c r="H123" s="365">
        <f t="shared" si="4"/>
        <v>408695.65217391303</v>
      </c>
    </row>
    <row r="124" spans="1:8" s="16" customFormat="1" ht="36.75" customHeight="1" x14ac:dyDescent="0.2">
      <c r="A124" s="298"/>
      <c r="B124" s="466" t="s">
        <v>332</v>
      </c>
      <c r="C124" s="467"/>
      <c r="D124" s="177" t="s">
        <v>94</v>
      </c>
      <c r="E124" s="306" t="s">
        <v>349</v>
      </c>
      <c r="F124" s="367">
        <f>F109/F118</f>
        <v>275000</v>
      </c>
      <c r="G124" s="358">
        <f>G109/G118</f>
        <v>55714.285714285717</v>
      </c>
      <c r="H124" s="365">
        <f t="shared" si="4"/>
        <v>330714.28571428574</v>
      </c>
    </row>
    <row r="125" spans="1:8" s="16" customFormat="1" ht="28.5" hidden="1" customHeight="1" x14ac:dyDescent="0.2">
      <c r="A125" s="298"/>
      <c r="B125" s="302" t="s">
        <v>215</v>
      </c>
      <c r="C125" s="303"/>
      <c r="D125" s="177" t="s">
        <v>94</v>
      </c>
      <c r="E125" s="306" t="s">
        <v>349</v>
      </c>
      <c r="F125" s="357"/>
      <c r="G125" s="366">
        <f t="shared" ref="G125" si="5">G110/G119</f>
        <v>170833.33333333334</v>
      </c>
      <c r="H125" s="365">
        <f t="shared" si="4"/>
        <v>170833.33333333334</v>
      </c>
    </row>
    <row r="126" spans="1:8" s="16" customFormat="1" ht="36" customHeight="1" x14ac:dyDescent="0.2">
      <c r="A126" s="298"/>
      <c r="B126" s="466" t="s">
        <v>333</v>
      </c>
      <c r="C126" s="467"/>
      <c r="D126" s="177" t="s">
        <v>94</v>
      </c>
      <c r="E126" s="306" t="s">
        <v>349</v>
      </c>
      <c r="F126" s="357"/>
      <c r="G126" s="366">
        <f>G110/G119</f>
        <v>170833.33333333334</v>
      </c>
      <c r="H126" s="365">
        <f t="shared" si="4"/>
        <v>170833.33333333334</v>
      </c>
    </row>
    <row r="127" spans="1:8" s="16" customFormat="1" ht="36" customHeight="1" x14ac:dyDescent="0.2">
      <c r="A127" s="298"/>
      <c r="B127" s="466" t="s">
        <v>383</v>
      </c>
      <c r="C127" s="467"/>
      <c r="D127" s="177" t="s">
        <v>94</v>
      </c>
      <c r="E127" s="325" t="s">
        <v>349</v>
      </c>
      <c r="F127" s="357"/>
      <c r="G127" s="366">
        <f>G111/G120</f>
        <v>57.295645530939652</v>
      </c>
      <c r="H127" s="365">
        <f t="shared" si="4"/>
        <v>57.295645530939652</v>
      </c>
    </row>
    <row r="128" spans="1:8" s="16" customFormat="1" ht="18" x14ac:dyDescent="0.2">
      <c r="A128" s="179" t="s">
        <v>202</v>
      </c>
      <c r="B128" s="556" t="s">
        <v>96</v>
      </c>
      <c r="C128" s="557"/>
      <c r="D128" s="177"/>
      <c r="E128" s="23"/>
      <c r="F128" s="357"/>
      <c r="G128" s="357"/>
      <c r="H128" s="357"/>
    </row>
    <row r="129" spans="1:8" s="16" customFormat="1" ht="39" customHeight="1" x14ac:dyDescent="0.2">
      <c r="A129" s="298"/>
      <c r="B129" s="492" t="s">
        <v>334</v>
      </c>
      <c r="C129" s="493"/>
      <c r="D129" s="177" t="s">
        <v>99</v>
      </c>
      <c r="E129" s="23" t="s">
        <v>204</v>
      </c>
      <c r="F129" s="357"/>
      <c r="G129" s="357">
        <v>100</v>
      </c>
      <c r="H129" s="365">
        <f t="shared" si="4"/>
        <v>100</v>
      </c>
    </row>
    <row r="130" spans="1:8" s="16" customFormat="1" ht="14.25" hidden="1" customHeight="1" x14ac:dyDescent="0.2">
      <c r="A130" s="298"/>
      <c r="B130" s="492" t="s">
        <v>334</v>
      </c>
      <c r="C130" s="493"/>
      <c r="D130" s="177" t="s">
        <v>99</v>
      </c>
      <c r="E130" s="23" t="s">
        <v>204</v>
      </c>
      <c r="F130" s="357"/>
      <c r="G130" s="357">
        <v>100</v>
      </c>
      <c r="H130" s="365">
        <f t="shared" si="4"/>
        <v>100</v>
      </c>
    </row>
    <row r="131" spans="1:8" s="16" customFormat="1" ht="49.5" customHeight="1" x14ac:dyDescent="0.2">
      <c r="A131" s="298"/>
      <c r="B131" s="492" t="s">
        <v>335</v>
      </c>
      <c r="C131" s="493"/>
      <c r="D131" s="177" t="s">
        <v>99</v>
      </c>
      <c r="E131" s="23" t="s">
        <v>204</v>
      </c>
      <c r="F131" s="357"/>
      <c r="G131" s="357">
        <v>100</v>
      </c>
      <c r="H131" s="365">
        <f t="shared" si="4"/>
        <v>100</v>
      </c>
    </row>
    <row r="132" spans="1:8" s="16" customFormat="1" ht="36" customHeight="1" x14ac:dyDescent="0.2">
      <c r="A132" s="298"/>
      <c r="B132" s="492" t="s">
        <v>216</v>
      </c>
      <c r="C132" s="493"/>
      <c r="D132" s="177" t="s">
        <v>99</v>
      </c>
      <c r="E132" s="23" t="s">
        <v>204</v>
      </c>
      <c r="F132" s="357">
        <v>100</v>
      </c>
      <c r="G132" s="357">
        <v>100</v>
      </c>
      <c r="H132" s="365">
        <v>100</v>
      </c>
    </row>
    <row r="133" spans="1:8" s="16" customFormat="1" ht="37.5" customHeight="1" x14ac:dyDescent="0.2">
      <c r="A133" s="298"/>
      <c r="B133" s="468" t="s">
        <v>336</v>
      </c>
      <c r="C133" s="468"/>
      <c r="D133" s="177" t="s">
        <v>99</v>
      </c>
      <c r="E133" s="23" t="s">
        <v>204</v>
      </c>
      <c r="F133" s="357"/>
      <c r="G133" s="357">
        <v>100</v>
      </c>
      <c r="H133" s="365">
        <f t="shared" si="4"/>
        <v>100</v>
      </c>
    </row>
    <row r="134" spans="1:8" s="16" customFormat="1" ht="37.5" customHeight="1" x14ac:dyDescent="0.2">
      <c r="A134" s="298"/>
      <c r="B134" s="468" t="s">
        <v>384</v>
      </c>
      <c r="C134" s="468"/>
      <c r="D134" s="177" t="s">
        <v>99</v>
      </c>
      <c r="E134" s="325" t="s">
        <v>204</v>
      </c>
      <c r="F134" s="357"/>
      <c r="G134" s="357"/>
      <c r="H134" s="365"/>
    </row>
    <row r="135" spans="1:8" s="16" customFormat="1" ht="63" customHeight="1" x14ac:dyDescent="0.2">
      <c r="A135" s="162" t="s">
        <v>217</v>
      </c>
      <c r="B135" s="509" t="s">
        <v>319</v>
      </c>
      <c r="C135" s="510"/>
      <c r="D135" s="510"/>
      <c r="E135" s="510"/>
      <c r="F135" s="510"/>
      <c r="G135" s="510"/>
      <c r="H135" s="511"/>
    </row>
    <row r="136" spans="1:8" s="16" customFormat="1" ht="15" x14ac:dyDescent="0.2">
      <c r="A136" s="179" t="s">
        <v>218</v>
      </c>
      <c r="B136" s="486" t="s">
        <v>75</v>
      </c>
      <c r="C136" s="487"/>
      <c r="D136" s="177"/>
      <c r="E136" s="23"/>
      <c r="F136" s="91"/>
      <c r="G136" s="91"/>
      <c r="H136" s="301"/>
    </row>
    <row r="137" spans="1:8" s="16" customFormat="1" ht="45.75" customHeight="1" x14ac:dyDescent="0.2">
      <c r="A137" s="298"/>
      <c r="B137" s="480" t="s">
        <v>227</v>
      </c>
      <c r="C137" s="482"/>
      <c r="D137" s="177" t="s">
        <v>94</v>
      </c>
      <c r="E137" s="306" t="s">
        <v>337</v>
      </c>
      <c r="F137" s="363">
        <v>1155275</v>
      </c>
      <c r="G137" s="363"/>
      <c r="H137" s="363">
        <f>F137+G137</f>
        <v>1155275</v>
      </c>
    </row>
    <row r="138" spans="1:8" s="16" customFormat="1" ht="42" customHeight="1" x14ac:dyDescent="0.2">
      <c r="A138" s="298"/>
      <c r="B138" s="480" t="s">
        <v>228</v>
      </c>
      <c r="C138" s="482"/>
      <c r="D138" s="177" t="s">
        <v>94</v>
      </c>
      <c r="E138" s="306" t="s">
        <v>337</v>
      </c>
      <c r="F138" s="363">
        <v>1848439</v>
      </c>
      <c r="G138" s="363"/>
      <c r="H138" s="363">
        <f>F138+G138</f>
        <v>1848439</v>
      </c>
    </row>
    <row r="139" spans="1:8" s="16" customFormat="1" ht="40.5" customHeight="1" x14ac:dyDescent="0.2">
      <c r="A139" s="298"/>
      <c r="B139" s="480" t="s">
        <v>229</v>
      </c>
      <c r="C139" s="482"/>
      <c r="D139" s="177" t="s">
        <v>94</v>
      </c>
      <c r="E139" s="306" t="s">
        <v>337</v>
      </c>
      <c r="F139" s="363"/>
      <c r="G139" s="363">
        <v>1617385</v>
      </c>
      <c r="H139" s="363">
        <f>F139+G139</f>
        <v>1617385</v>
      </c>
    </row>
    <row r="140" spans="1:8" s="16" customFormat="1" ht="48.75" customHeight="1" x14ac:dyDescent="0.2">
      <c r="A140" s="298"/>
      <c r="B140" s="480" t="s">
        <v>320</v>
      </c>
      <c r="C140" s="482"/>
      <c r="D140" s="177" t="s">
        <v>94</v>
      </c>
      <c r="E140" s="306" t="s">
        <v>337</v>
      </c>
      <c r="F140" s="363">
        <v>1218114</v>
      </c>
      <c r="G140" s="363"/>
      <c r="H140" s="363">
        <f t="shared" ref="H140:H141" si="6">F140+G140</f>
        <v>1218114</v>
      </c>
    </row>
    <row r="141" spans="1:8" s="16" customFormat="1" ht="40.5" customHeight="1" x14ac:dyDescent="0.2">
      <c r="A141" s="298"/>
      <c r="B141" s="480" t="s">
        <v>321</v>
      </c>
      <c r="C141" s="482"/>
      <c r="D141" s="177" t="s">
        <v>94</v>
      </c>
      <c r="E141" s="306" t="s">
        <v>337</v>
      </c>
      <c r="F141" s="363">
        <v>40983</v>
      </c>
      <c r="G141" s="363"/>
      <c r="H141" s="363">
        <f t="shared" si="6"/>
        <v>40983</v>
      </c>
    </row>
    <row r="142" spans="1:8" s="16" customFormat="1" ht="18" x14ac:dyDescent="0.2">
      <c r="A142" s="179" t="s">
        <v>222</v>
      </c>
      <c r="B142" s="486" t="s">
        <v>86</v>
      </c>
      <c r="C142" s="487"/>
      <c r="D142" s="177"/>
      <c r="E142" s="23"/>
      <c r="F142" s="362"/>
      <c r="G142" s="362"/>
      <c r="H142" s="363"/>
    </row>
    <row r="143" spans="1:8" s="16" customFormat="1" ht="40.5" customHeight="1" x14ac:dyDescent="0.2">
      <c r="A143" s="298"/>
      <c r="B143" s="466" t="s">
        <v>338</v>
      </c>
      <c r="C143" s="467"/>
      <c r="D143" s="177" t="s">
        <v>77</v>
      </c>
      <c r="E143" s="306" t="s">
        <v>337</v>
      </c>
      <c r="F143" s="357">
        <v>28</v>
      </c>
      <c r="G143" s="357"/>
      <c r="H143" s="365">
        <f>F143+G143</f>
        <v>28</v>
      </c>
    </row>
    <row r="144" spans="1:8" s="16" customFormat="1" ht="43.5" customHeight="1" x14ac:dyDescent="0.2">
      <c r="A144" s="298"/>
      <c r="B144" s="466" t="s">
        <v>339</v>
      </c>
      <c r="C144" s="467"/>
      <c r="D144" s="177" t="s">
        <v>77</v>
      </c>
      <c r="E144" s="306" t="s">
        <v>337</v>
      </c>
      <c r="F144" s="357">
        <v>28</v>
      </c>
      <c r="G144" s="357"/>
      <c r="H144" s="365">
        <f>F144+G144</f>
        <v>28</v>
      </c>
    </row>
    <row r="145" spans="1:8" s="16" customFormat="1" ht="18" x14ac:dyDescent="0.2">
      <c r="A145" s="298"/>
      <c r="B145" s="466" t="s">
        <v>340</v>
      </c>
      <c r="C145" s="467"/>
      <c r="D145" s="177" t="s">
        <v>77</v>
      </c>
      <c r="E145" s="306" t="s">
        <v>337</v>
      </c>
      <c r="F145" s="357"/>
      <c r="G145" s="357">
        <v>28</v>
      </c>
      <c r="H145" s="365">
        <f>F145+G145</f>
        <v>28</v>
      </c>
    </row>
    <row r="146" spans="1:8" s="16" customFormat="1" ht="18" x14ac:dyDescent="0.2">
      <c r="A146" s="298"/>
      <c r="B146" s="466" t="s">
        <v>341</v>
      </c>
      <c r="C146" s="467"/>
      <c r="D146" s="177" t="s">
        <v>77</v>
      </c>
      <c r="E146" s="306" t="s">
        <v>337</v>
      </c>
      <c r="F146" s="357">
        <v>873</v>
      </c>
      <c r="G146" s="357"/>
      <c r="H146" s="365">
        <f t="shared" ref="H146:H147" si="7">F146+G146</f>
        <v>873</v>
      </c>
    </row>
    <row r="147" spans="1:8" s="16" customFormat="1" ht="18" x14ac:dyDescent="0.2">
      <c r="A147" s="298"/>
      <c r="B147" s="466" t="s">
        <v>342</v>
      </c>
      <c r="C147" s="467"/>
      <c r="D147" s="177" t="s">
        <v>77</v>
      </c>
      <c r="E147" s="306" t="s">
        <v>337</v>
      </c>
      <c r="F147" s="357">
        <v>28</v>
      </c>
      <c r="G147" s="357"/>
      <c r="H147" s="365">
        <f t="shared" si="7"/>
        <v>28</v>
      </c>
    </row>
    <row r="148" spans="1:8" s="16" customFormat="1" ht="18" x14ac:dyDescent="0.2">
      <c r="A148" s="304" t="s">
        <v>307</v>
      </c>
      <c r="B148" s="512" t="s">
        <v>91</v>
      </c>
      <c r="C148" s="513"/>
      <c r="D148" s="177"/>
      <c r="E148" s="23"/>
      <c r="F148" s="357"/>
      <c r="G148" s="357"/>
      <c r="H148" s="365"/>
    </row>
    <row r="149" spans="1:8" s="16" customFormat="1" ht="46.5" customHeight="1" x14ac:dyDescent="0.2">
      <c r="A149" s="298"/>
      <c r="B149" s="507" t="s">
        <v>232</v>
      </c>
      <c r="C149" s="508"/>
      <c r="D149" s="177" t="s">
        <v>94</v>
      </c>
      <c r="E149" s="306" t="s">
        <v>204</v>
      </c>
      <c r="F149" s="365">
        <f>F137/F143</f>
        <v>41259.821428571428</v>
      </c>
      <c r="G149" s="365"/>
      <c r="H149" s="365">
        <f>F149+G149</f>
        <v>41259.821428571428</v>
      </c>
    </row>
    <row r="150" spans="1:8" s="16" customFormat="1" ht="33" customHeight="1" x14ac:dyDescent="0.2">
      <c r="A150" s="298"/>
      <c r="B150" s="480" t="s">
        <v>233</v>
      </c>
      <c r="C150" s="482"/>
      <c r="D150" s="177" t="s">
        <v>94</v>
      </c>
      <c r="E150" s="306" t="s">
        <v>204</v>
      </c>
      <c r="F150" s="365">
        <f>F138/F144</f>
        <v>66015.678571428565</v>
      </c>
      <c r="G150" s="365"/>
      <c r="H150" s="365">
        <f>F150+G150</f>
        <v>66015.678571428565</v>
      </c>
    </row>
    <row r="151" spans="1:8" s="16" customFormat="1" ht="18" x14ac:dyDescent="0.2">
      <c r="A151" s="298"/>
      <c r="B151" s="480" t="s">
        <v>234</v>
      </c>
      <c r="C151" s="482"/>
      <c r="D151" s="177" t="s">
        <v>94</v>
      </c>
      <c r="E151" s="306" t="s">
        <v>204</v>
      </c>
      <c r="F151" s="365"/>
      <c r="G151" s="365">
        <f>G139/G145</f>
        <v>57763.75</v>
      </c>
      <c r="H151" s="365">
        <f>F151+G151</f>
        <v>57763.75</v>
      </c>
    </row>
    <row r="152" spans="1:8" s="16" customFormat="1" ht="45.75" customHeight="1" x14ac:dyDescent="0.2">
      <c r="A152" s="298"/>
      <c r="B152" s="480" t="s">
        <v>323</v>
      </c>
      <c r="C152" s="482"/>
      <c r="D152" s="177" t="s">
        <v>94</v>
      </c>
      <c r="E152" s="306" t="s">
        <v>204</v>
      </c>
      <c r="F152" s="365">
        <f>F140/F146</f>
        <v>1395.319587628866</v>
      </c>
      <c r="G152" s="365"/>
      <c r="H152" s="365">
        <f t="shared" ref="H152:H153" si="8">F152+G152</f>
        <v>1395.319587628866</v>
      </c>
    </row>
    <row r="153" spans="1:8" s="16" customFormat="1" ht="41.25" customHeight="1" x14ac:dyDescent="0.2">
      <c r="A153" s="298"/>
      <c r="B153" s="480" t="s">
        <v>324</v>
      </c>
      <c r="C153" s="482"/>
      <c r="D153" s="177" t="s">
        <v>94</v>
      </c>
      <c r="E153" s="306" t="s">
        <v>204</v>
      </c>
      <c r="F153" s="365">
        <f>F141/F147</f>
        <v>1463.6785714285713</v>
      </c>
      <c r="G153" s="365"/>
      <c r="H153" s="365">
        <f t="shared" si="8"/>
        <v>1463.6785714285713</v>
      </c>
    </row>
    <row r="154" spans="1:8" s="16" customFormat="1" ht="18" x14ac:dyDescent="0.2">
      <c r="A154" s="305" t="s">
        <v>308</v>
      </c>
      <c r="B154" s="504" t="s">
        <v>96</v>
      </c>
      <c r="C154" s="505"/>
      <c r="D154" s="177"/>
      <c r="E154" s="23"/>
      <c r="F154" s="357"/>
      <c r="G154" s="358"/>
      <c r="H154" s="365"/>
    </row>
    <row r="155" spans="1:8" s="16" customFormat="1" ht="18" x14ac:dyDescent="0.2">
      <c r="A155" s="298"/>
      <c r="B155" s="466" t="s">
        <v>343</v>
      </c>
      <c r="C155" s="467"/>
      <c r="D155" s="177" t="s">
        <v>99</v>
      </c>
      <c r="E155" s="306" t="s">
        <v>204</v>
      </c>
      <c r="F155" s="357">
        <v>100</v>
      </c>
      <c r="G155" s="358"/>
      <c r="H155" s="365">
        <f>F155+G155</f>
        <v>100</v>
      </c>
    </row>
    <row r="156" spans="1:8" s="16" customFormat="1" ht="18" x14ac:dyDescent="0.2">
      <c r="A156" s="298"/>
      <c r="B156" s="506" t="s">
        <v>344</v>
      </c>
      <c r="C156" s="506"/>
      <c r="D156" s="177" t="s">
        <v>99</v>
      </c>
      <c r="E156" s="306" t="s">
        <v>204</v>
      </c>
      <c r="F156" s="357">
        <v>100</v>
      </c>
      <c r="G156" s="357"/>
      <c r="H156" s="365">
        <f>F156+G156</f>
        <v>100</v>
      </c>
    </row>
    <row r="157" spans="1:8" s="16" customFormat="1" ht="18" x14ac:dyDescent="0.2">
      <c r="A157" s="298"/>
      <c r="B157" s="466" t="s">
        <v>345</v>
      </c>
      <c r="C157" s="467"/>
      <c r="D157" s="177" t="s">
        <v>99</v>
      </c>
      <c r="E157" s="306" t="s">
        <v>204</v>
      </c>
      <c r="F157" s="357"/>
      <c r="G157" s="357">
        <v>100</v>
      </c>
      <c r="H157" s="365">
        <f>F157+G157</f>
        <v>100</v>
      </c>
    </row>
    <row r="158" spans="1:8" s="16" customFormat="1" ht="28.5" customHeight="1" x14ac:dyDescent="0.2">
      <c r="A158" s="298"/>
      <c r="B158" s="506" t="s">
        <v>346</v>
      </c>
      <c r="C158" s="558"/>
      <c r="D158" s="177" t="s">
        <v>99</v>
      </c>
      <c r="E158" s="306" t="s">
        <v>204</v>
      </c>
      <c r="F158" s="357">
        <v>100</v>
      </c>
      <c r="G158" s="357"/>
      <c r="H158" s="365">
        <f t="shared" ref="H158:H159" si="9">F158+G158</f>
        <v>100</v>
      </c>
    </row>
    <row r="159" spans="1:8" s="16" customFormat="1" ht="45" customHeight="1" x14ac:dyDescent="0.2">
      <c r="A159" s="298"/>
      <c r="B159" s="506" t="s">
        <v>347</v>
      </c>
      <c r="C159" s="558"/>
      <c r="D159" s="177" t="s">
        <v>99</v>
      </c>
      <c r="E159" s="306" t="s">
        <v>204</v>
      </c>
      <c r="F159" s="357">
        <v>100</v>
      </c>
      <c r="G159" s="357"/>
      <c r="H159" s="365">
        <f t="shared" si="9"/>
        <v>100</v>
      </c>
    </row>
    <row r="160" spans="1:8" s="16" customFormat="1" ht="18.75" x14ac:dyDescent="0.2">
      <c r="A160" s="305" t="s">
        <v>225</v>
      </c>
      <c r="B160" s="429" t="s">
        <v>210</v>
      </c>
      <c r="C160" s="485"/>
      <c r="D160" s="485"/>
      <c r="E160" s="485"/>
      <c r="F160" s="485"/>
      <c r="G160" s="485"/>
      <c r="H160" s="430"/>
    </row>
    <row r="161" spans="1:8" s="16" customFormat="1" ht="15" x14ac:dyDescent="0.2">
      <c r="A161" s="305" t="s">
        <v>226</v>
      </c>
      <c r="B161" s="490" t="s">
        <v>75</v>
      </c>
      <c r="C161" s="491"/>
      <c r="D161" s="177"/>
      <c r="E161" s="23"/>
      <c r="F161" s="91"/>
      <c r="G161" s="91"/>
      <c r="H161" s="301"/>
    </row>
    <row r="162" spans="1:8" s="16" customFormat="1" ht="28.5" x14ac:dyDescent="0.2">
      <c r="A162" s="298"/>
      <c r="B162" s="503" t="s">
        <v>236</v>
      </c>
      <c r="C162" s="503"/>
      <c r="D162" s="177" t="s">
        <v>94</v>
      </c>
      <c r="E162" s="306" t="s">
        <v>258</v>
      </c>
      <c r="F162" s="353">
        <f>E59</f>
        <v>7486385</v>
      </c>
      <c r="G162" s="357"/>
      <c r="H162" s="365">
        <f>F162+G162</f>
        <v>7486385</v>
      </c>
    </row>
    <row r="163" spans="1:8" s="16" customFormat="1" ht="18" x14ac:dyDescent="0.2">
      <c r="A163" s="305" t="s">
        <v>230</v>
      </c>
      <c r="B163" s="490" t="s">
        <v>86</v>
      </c>
      <c r="C163" s="491"/>
      <c r="D163" s="177"/>
      <c r="E163" s="23"/>
      <c r="F163" s="357"/>
      <c r="G163" s="357"/>
      <c r="H163" s="365"/>
    </row>
    <row r="164" spans="1:8" s="16" customFormat="1" ht="28.5" x14ac:dyDescent="0.2">
      <c r="A164" s="298"/>
      <c r="B164" s="492" t="s">
        <v>237</v>
      </c>
      <c r="C164" s="493"/>
      <c r="D164" s="177" t="s">
        <v>77</v>
      </c>
      <c r="E164" s="23" t="s">
        <v>258</v>
      </c>
      <c r="F164" s="357">
        <v>1344</v>
      </c>
      <c r="G164" s="357"/>
      <c r="H164" s="365">
        <f>F164+G164</f>
        <v>1344</v>
      </c>
    </row>
    <row r="165" spans="1:8" s="16" customFormat="1" ht="18" x14ac:dyDescent="0.2">
      <c r="A165" s="305" t="s">
        <v>231</v>
      </c>
      <c r="B165" s="490" t="s">
        <v>91</v>
      </c>
      <c r="C165" s="491"/>
      <c r="D165" s="177"/>
      <c r="E165" s="23"/>
      <c r="F165" s="357"/>
      <c r="G165" s="357"/>
      <c r="H165" s="365"/>
    </row>
    <row r="166" spans="1:8" s="16" customFormat="1" ht="28.5" x14ac:dyDescent="0.2">
      <c r="A166" s="298"/>
      <c r="B166" s="492" t="s">
        <v>238</v>
      </c>
      <c r="C166" s="493"/>
      <c r="D166" s="177" t="s">
        <v>94</v>
      </c>
      <c r="E166" s="23" t="s">
        <v>258</v>
      </c>
      <c r="F166" s="365">
        <f>F162/F164</f>
        <v>5570.2269345238092</v>
      </c>
      <c r="G166" s="357"/>
      <c r="H166" s="365">
        <f>F166+G166</f>
        <v>5570.2269345238092</v>
      </c>
    </row>
    <row r="167" spans="1:8" s="16" customFormat="1" ht="18" x14ac:dyDescent="0.2">
      <c r="A167" s="305" t="s">
        <v>235</v>
      </c>
      <c r="B167" s="490" t="s">
        <v>96</v>
      </c>
      <c r="C167" s="491"/>
      <c r="D167" s="177"/>
      <c r="E167" s="23"/>
      <c r="F167" s="357"/>
      <c r="G167" s="357"/>
      <c r="H167" s="365"/>
    </row>
    <row r="168" spans="1:8" s="16" customFormat="1" ht="63.75" customHeight="1" x14ac:dyDescent="0.2">
      <c r="A168" s="298"/>
      <c r="B168" s="466" t="s">
        <v>239</v>
      </c>
      <c r="C168" s="467"/>
      <c r="D168" s="177" t="s">
        <v>99</v>
      </c>
      <c r="E168" s="23" t="s">
        <v>258</v>
      </c>
      <c r="F168" s="357">
        <v>100</v>
      </c>
      <c r="G168" s="357"/>
      <c r="H168" s="365">
        <f>F168+G168</f>
        <v>100</v>
      </c>
    </row>
    <row r="169" spans="1:8" s="16" customFormat="1" ht="51.75" customHeight="1" x14ac:dyDescent="0.2">
      <c r="A169" s="162" t="s">
        <v>310</v>
      </c>
      <c r="B169" s="429" t="s">
        <v>309</v>
      </c>
      <c r="C169" s="485"/>
      <c r="D169" s="485"/>
      <c r="E169" s="485"/>
      <c r="F169" s="485"/>
      <c r="G169" s="485"/>
      <c r="H169" s="430"/>
    </row>
    <row r="170" spans="1:8" s="16" customFormat="1" ht="15" x14ac:dyDescent="0.2">
      <c r="A170" s="179" t="s">
        <v>313</v>
      </c>
      <c r="B170" s="486" t="s">
        <v>75</v>
      </c>
      <c r="C170" s="487"/>
      <c r="D170" s="177"/>
      <c r="E170" s="23"/>
      <c r="F170" s="91"/>
      <c r="G170" s="91"/>
      <c r="H170" s="301"/>
    </row>
    <row r="171" spans="1:8" s="16" customFormat="1" ht="62.25" customHeight="1" x14ac:dyDescent="0.2">
      <c r="A171" s="298"/>
      <c r="B171" s="480" t="s">
        <v>219</v>
      </c>
      <c r="C171" s="482"/>
      <c r="D171" s="177" t="s">
        <v>94</v>
      </c>
      <c r="E171" s="23" t="s">
        <v>311</v>
      </c>
      <c r="F171" s="365">
        <f>E60</f>
        <v>67123</v>
      </c>
      <c r="G171" s="365"/>
      <c r="H171" s="365">
        <f t="shared" ref="H171:H172" si="10">F171+G171</f>
        <v>67123</v>
      </c>
    </row>
    <row r="172" spans="1:8" s="16" customFormat="1" ht="50.25" hidden="1" customHeight="1" x14ac:dyDescent="0.2">
      <c r="A172" s="39"/>
      <c r="B172" s="473" t="s">
        <v>220</v>
      </c>
      <c r="C172" s="474"/>
      <c r="D172" s="291" t="s">
        <v>94</v>
      </c>
      <c r="E172" s="292" t="s">
        <v>221</v>
      </c>
      <c r="F172" s="368"/>
      <c r="G172" s="368"/>
      <c r="H172" s="368">
        <f t="shared" si="10"/>
        <v>0</v>
      </c>
    </row>
    <row r="173" spans="1:8" s="16" customFormat="1" ht="18" x14ac:dyDescent="0.2">
      <c r="A173" s="178" t="s">
        <v>314</v>
      </c>
      <c r="B173" s="488" t="s">
        <v>86</v>
      </c>
      <c r="C173" s="489"/>
      <c r="D173" s="291"/>
      <c r="E173" s="292"/>
      <c r="F173" s="369"/>
      <c r="G173" s="369"/>
      <c r="H173" s="368"/>
    </row>
    <row r="174" spans="1:8" s="16" customFormat="1" ht="43.5" customHeight="1" x14ac:dyDescent="0.2">
      <c r="A174" s="39"/>
      <c r="B174" s="477" t="s">
        <v>317</v>
      </c>
      <c r="C174" s="478"/>
      <c r="D174" s="291" t="s">
        <v>77</v>
      </c>
      <c r="E174" s="292" t="s">
        <v>311</v>
      </c>
      <c r="F174" s="369">
        <v>26</v>
      </c>
      <c r="G174" s="369"/>
      <c r="H174" s="368">
        <f t="shared" ref="H174:H175" si="11">F174+G174</f>
        <v>26</v>
      </c>
    </row>
    <row r="175" spans="1:8" s="16" customFormat="1" ht="18" hidden="1" x14ac:dyDescent="0.2">
      <c r="A175" s="39"/>
      <c r="B175" s="477" t="s">
        <v>223</v>
      </c>
      <c r="C175" s="478"/>
      <c r="D175" s="291" t="s">
        <v>77</v>
      </c>
      <c r="E175" s="292" t="s">
        <v>221</v>
      </c>
      <c r="F175" s="369"/>
      <c r="G175" s="369"/>
      <c r="H175" s="368">
        <f t="shared" si="11"/>
        <v>0</v>
      </c>
    </row>
    <row r="176" spans="1:8" s="16" customFormat="1" ht="18" x14ac:dyDescent="0.2">
      <c r="A176" s="181" t="s">
        <v>315</v>
      </c>
      <c r="B176" s="469" t="s">
        <v>91</v>
      </c>
      <c r="C176" s="470"/>
      <c r="D176" s="291"/>
      <c r="E176" s="292"/>
      <c r="F176" s="369"/>
      <c r="G176" s="369"/>
      <c r="H176" s="368"/>
    </row>
    <row r="177" spans="1:8" s="16" customFormat="1" ht="84" customHeight="1" x14ac:dyDescent="0.2">
      <c r="A177" s="39"/>
      <c r="B177" s="471" t="s">
        <v>318</v>
      </c>
      <c r="C177" s="472"/>
      <c r="D177" s="291" t="s">
        <v>94</v>
      </c>
      <c r="E177" s="292" t="s">
        <v>312</v>
      </c>
      <c r="F177" s="370">
        <f>F171/F174</f>
        <v>2581.6538461538462</v>
      </c>
      <c r="G177" s="369"/>
      <c r="H177" s="368">
        <f t="shared" ref="H177:H178" si="12">F177+G177</f>
        <v>2581.6538461538462</v>
      </c>
    </row>
    <row r="178" spans="1:8" s="16" customFormat="1" ht="18" hidden="1" x14ac:dyDescent="0.2">
      <c r="A178" s="39"/>
      <c r="B178" s="473" t="s">
        <v>224</v>
      </c>
      <c r="C178" s="474"/>
      <c r="D178" s="291" t="s">
        <v>94</v>
      </c>
      <c r="E178" s="292" t="s">
        <v>204</v>
      </c>
      <c r="F178" s="369"/>
      <c r="G178" s="370" t="e">
        <f>G172/G175</f>
        <v>#DIV/0!</v>
      </c>
      <c r="H178" s="368" t="e">
        <f t="shared" si="12"/>
        <v>#DIV/0!</v>
      </c>
    </row>
    <row r="179" spans="1:8" s="16" customFormat="1" ht="18" x14ac:dyDescent="0.2">
      <c r="A179" s="183" t="s">
        <v>316</v>
      </c>
      <c r="B179" s="475" t="s">
        <v>96</v>
      </c>
      <c r="C179" s="476"/>
      <c r="D179" s="291"/>
      <c r="E179" s="292"/>
      <c r="F179" s="369"/>
      <c r="G179" s="370"/>
      <c r="H179" s="368"/>
    </row>
    <row r="180" spans="1:8" s="16" customFormat="1" ht="62.25" customHeight="1" x14ac:dyDescent="0.2">
      <c r="A180" s="39"/>
      <c r="B180" s="477" t="s">
        <v>348</v>
      </c>
      <c r="C180" s="478"/>
      <c r="D180" s="291" t="s">
        <v>99</v>
      </c>
      <c r="E180" s="292" t="s">
        <v>311</v>
      </c>
      <c r="F180" s="369">
        <v>100</v>
      </c>
      <c r="G180" s="370"/>
      <c r="H180" s="368">
        <f t="shared" ref="H180:H181" si="13">F180+G180</f>
        <v>100</v>
      </c>
    </row>
    <row r="181" spans="1:8" s="16" customFormat="1" ht="27" hidden="1" customHeight="1" x14ac:dyDescent="0.2">
      <c r="A181" s="39"/>
      <c r="B181" s="477" t="s">
        <v>223</v>
      </c>
      <c r="C181" s="478"/>
      <c r="D181" s="291" t="s">
        <v>99</v>
      </c>
      <c r="E181" s="292" t="s">
        <v>204</v>
      </c>
      <c r="F181" s="291"/>
      <c r="G181" s="291"/>
      <c r="H181" s="180">
        <f t="shared" si="13"/>
        <v>0</v>
      </c>
    </row>
    <row r="182" spans="1:8" s="16" customFormat="1" ht="51.75" customHeight="1" x14ac:dyDescent="0.2">
      <c r="A182" s="162" t="s">
        <v>351</v>
      </c>
      <c r="B182" s="429" t="s">
        <v>357</v>
      </c>
      <c r="C182" s="485"/>
      <c r="D182" s="485"/>
      <c r="E182" s="485"/>
      <c r="F182" s="485"/>
      <c r="G182" s="485"/>
      <c r="H182" s="430"/>
    </row>
    <row r="183" spans="1:8" s="16" customFormat="1" ht="15" x14ac:dyDescent="0.2">
      <c r="A183" s="179" t="s">
        <v>352</v>
      </c>
      <c r="B183" s="486" t="s">
        <v>75</v>
      </c>
      <c r="C183" s="487"/>
      <c r="D183" s="177"/>
      <c r="E183" s="309"/>
      <c r="F183" s="91"/>
      <c r="G183" s="91"/>
      <c r="H183" s="301"/>
    </row>
    <row r="184" spans="1:8" s="16" customFormat="1" ht="62.25" customHeight="1" x14ac:dyDescent="0.2">
      <c r="A184" s="298"/>
      <c r="B184" s="480" t="s">
        <v>356</v>
      </c>
      <c r="C184" s="482"/>
      <c r="D184" s="177" t="s">
        <v>94</v>
      </c>
      <c r="E184" s="309" t="s">
        <v>311</v>
      </c>
      <c r="F184" s="365">
        <f>E61</f>
        <v>4098900</v>
      </c>
      <c r="G184" s="365"/>
      <c r="H184" s="365">
        <f t="shared" ref="H184:H185" si="14">F184+G184</f>
        <v>4098900</v>
      </c>
    </row>
    <row r="185" spans="1:8" s="16" customFormat="1" ht="50.25" hidden="1" customHeight="1" x14ac:dyDescent="0.2">
      <c r="A185" s="39"/>
      <c r="B185" s="473" t="s">
        <v>220</v>
      </c>
      <c r="C185" s="474"/>
      <c r="D185" s="307" t="s">
        <v>94</v>
      </c>
      <c r="E185" s="308" t="s">
        <v>221</v>
      </c>
      <c r="F185" s="368"/>
      <c r="G185" s="368"/>
      <c r="H185" s="368">
        <f t="shared" si="14"/>
        <v>0</v>
      </c>
    </row>
    <row r="186" spans="1:8" s="16" customFormat="1" ht="18" x14ac:dyDescent="0.2">
      <c r="A186" s="178" t="s">
        <v>353</v>
      </c>
      <c r="B186" s="488" t="s">
        <v>86</v>
      </c>
      <c r="C186" s="489"/>
      <c r="D186" s="307"/>
      <c r="E186" s="308"/>
      <c r="F186" s="369"/>
      <c r="G186" s="369"/>
      <c r="H186" s="368"/>
    </row>
    <row r="187" spans="1:8" s="16" customFormat="1" ht="60" customHeight="1" x14ac:dyDescent="0.2">
      <c r="A187" s="39"/>
      <c r="B187" s="477" t="s">
        <v>358</v>
      </c>
      <c r="C187" s="478"/>
      <c r="D187" s="307" t="s">
        <v>77</v>
      </c>
      <c r="E187" s="308" t="s">
        <v>311</v>
      </c>
      <c r="F187" s="369">
        <v>195</v>
      </c>
      <c r="G187" s="369"/>
      <c r="H187" s="368">
        <f t="shared" ref="H187:H188" si="15">F187+G187</f>
        <v>195</v>
      </c>
    </row>
    <row r="188" spans="1:8" s="16" customFormat="1" ht="18" hidden="1" x14ac:dyDescent="0.2">
      <c r="A188" s="39"/>
      <c r="B188" s="477"/>
      <c r="C188" s="478"/>
      <c r="D188" s="307" t="s">
        <v>77</v>
      </c>
      <c r="E188" s="308" t="s">
        <v>221</v>
      </c>
      <c r="F188" s="369"/>
      <c r="G188" s="369"/>
      <c r="H188" s="368">
        <f t="shared" si="15"/>
        <v>0</v>
      </c>
    </row>
    <row r="189" spans="1:8" s="16" customFormat="1" ht="18" x14ac:dyDescent="0.2">
      <c r="A189" s="181" t="s">
        <v>354</v>
      </c>
      <c r="B189" s="469" t="s">
        <v>91</v>
      </c>
      <c r="C189" s="470"/>
      <c r="D189" s="307"/>
      <c r="E189" s="308"/>
      <c r="F189" s="369"/>
      <c r="G189" s="369"/>
      <c r="H189" s="368"/>
    </row>
    <row r="190" spans="1:8" s="16" customFormat="1" ht="61.5" customHeight="1" x14ac:dyDescent="0.2">
      <c r="A190" s="39"/>
      <c r="B190" s="471" t="s">
        <v>359</v>
      </c>
      <c r="C190" s="472"/>
      <c r="D190" s="307" t="s">
        <v>94</v>
      </c>
      <c r="E190" s="308" t="s">
        <v>312</v>
      </c>
      <c r="F190" s="370">
        <f>F184/F187</f>
        <v>21020</v>
      </c>
      <c r="G190" s="369"/>
      <c r="H190" s="368">
        <f t="shared" ref="H190:H191" si="16">F190+G190</f>
        <v>21020</v>
      </c>
    </row>
    <row r="191" spans="1:8" s="16" customFormat="1" ht="18" hidden="1" x14ac:dyDescent="0.2">
      <c r="A191" s="39"/>
      <c r="B191" s="473" t="s">
        <v>224</v>
      </c>
      <c r="C191" s="474"/>
      <c r="D191" s="307" t="s">
        <v>94</v>
      </c>
      <c r="E191" s="308" t="s">
        <v>204</v>
      </c>
      <c r="F191" s="369"/>
      <c r="G191" s="370" t="e">
        <f>G185/G188</f>
        <v>#DIV/0!</v>
      </c>
      <c r="H191" s="368" t="e">
        <f t="shared" si="16"/>
        <v>#DIV/0!</v>
      </c>
    </row>
    <row r="192" spans="1:8" s="16" customFormat="1" ht="18" x14ac:dyDescent="0.2">
      <c r="A192" s="183" t="s">
        <v>355</v>
      </c>
      <c r="B192" s="475" t="s">
        <v>96</v>
      </c>
      <c r="C192" s="476"/>
      <c r="D192" s="307"/>
      <c r="E192" s="308"/>
      <c r="F192" s="369"/>
      <c r="G192" s="370"/>
      <c r="H192" s="368"/>
    </row>
    <row r="193" spans="1:8" s="16" customFormat="1" ht="62.25" customHeight="1" x14ac:dyDescent="0.2">
      <c r="A193" s="39"/>
      <c r="B193" s="477" t="s">
        <v>360</v>
      </c>
      <c r="C193" s="478"/>
      <c r="D193" s="307" t="s">
        <v>99</v>
      </c>
      <c r="E193" s="308" t="s">
        <v>311</v>
      </c>
      <c r="F193" s="369">
        <v>100</v>
      </c>
      <c r="G193" s="370"/>
      <c r="H193" s="368">
        <f t="shared" ref="H193" si="17">F193+G193</f>
        <v>100</v>
      </c>
    </row>
    <row r="194" spans="1:8" s="16" customFormat="1" ht="27" customHeight="1" x14ac:dyDescent="0.2">
      <c r="A194" s="162" t="s">
        <v>362</v>
      </c>
      <c r="B194" s="429" t="s">
        <v>361</v>
      </c>
      <c r="C194" s="485"/>
      <c r="D194" s="485"/>
      <c r="E194" s="485"/>
      <c r="F194" s="485"/>
      <c r="G194" s="485"/>
      <c r="H194" s="430"/>
    </row>
    <row r="195" spans="1:8" s="16" customFormat="1" ht="27" customHeight="1" x14ac:dyDescent="0.2">
      <c r="A195" s="179" t="s">
        <v>363</v>
      </c>
      <c r="B195" s="486" t="s">
        <v>75</v>
      </c>
      <c r="C195" s="487"/>
      <c r="D195" s="177"/>
      <c r="E195" s="315"/>
      <c r="F195" s="91"/>
      <c r="G195" s="91"/>
      <c r="H195" s="301"/>
    </row>
    <row r="196" spans="1:8" s="16" customFormat="1" ht="63.75" customHeight="1" x14ac:dyDescent="0.2">
      <c r="A196" s="298"/>
      <c r="B196" s="480" t="s">
        <v>367</v>
      </c>
      <c r="C196" s="482"/>
      <c r="D196" s="177" t="s">
        <v>94</v>
      </c>
      <c r="E196" s="315" t="s">
        <v>311</v>
      </c>
      <c r="F196" s="365"/>
      <c r="G196" s="365">
        <f>F62</f>
        <v>2157801</v>
      </c>
      <c r="H196" s="365">
        <f t="shared" ref="H196:H197" si="18">F196+G196</f>
        <v>2157801</v>
      </c>
    </row>
    <row r="197" spans="1:8" s="16" customFormat="1" ht="27" hidden="1" customHeight="1" x14ac:dyDescent="0.2">
      <c r="A197" s="39"/>
      <c r="B197" s="473" t="s">
        <v>220</v>
      </c>
      <c r="C197" s="474"/>
      <c r="D197" s="313" t="s">
        <v>94</v>
      </c>
      <c r="E197" s="314" t="s">
        <v>221</v>
      </c>
      <c r="F197" s="368"/>
      <c r="G197" s="368"/>
      <c r="H197" s="368">
        <f t="shared" si="18"/>
        <v>0</v>
      </c>
    </row>
    <row r="198" spans="1:8" s="16" customFormat="1" ht="27" customHeight="1" x14ac:dyDescent="0.2">
      <c r="A198" s="178" t="s">
        <v>364</v>
      </c>
      <c r="B198" s="488" t="s">
        <v>86</v>
      </c>
      <c r="C198" s="489"/>
      <c r="D198" s="313"/>
      <c r="E198" s="314"/>
      <c r="F198" s="369"/>
      <c r="G198" s="369"/>
      <c r="H198" s="368"/>
    </row>
    <row r="199" spans="1:8" s="16" customFormat="1" ht="42.75" customHeight="1" x14ac:dyDescent="0.2">
      <c r="A199" s="39"/>
      <c r="B199" s="477" t="s">
        <v>369</v>
      </c>
      <c r="C199" s="478"/>
      <c r="D199" s="313" t="s">
        <v>77</v>
      </c>
      <c r="E199" s="314" t="s">
        <v>311</v>
      </c>
      <c r="F199" s="369"/>
      <c r="G199" s="369">
        <v>21</v>
      </c>
      <c r="H199" s="368">
        <f t="shared" ref="H199:H200" si="19">F199+G199</f>
        <v>21</v>
      </c>
    </row>
    <row r="200" spans="1:8" s="16" customFormat="1" ht="27" hidden="1" customHeight="1" x14ac:dyDescent="0.2">
      <c r="A200" s="39"/>
      <c r="B200" s="477"/>
      <c r="C200" s="478"/>
      <c r="D200" s="313" t="s">
        <v>77</v>
      </c>
      <c r="E200" s="314" t="s">
        <v>221</v>
      </c>
      <c r="F200" s="369"/>
      <c r="G200" s="369"/>
      <c r="H200" s="368">
        <f t="shared" si="19"/>
        <v>0</v>
      </c>
    </row>
    <row r="201" spans="1:8" s="16" customFormat="1" ht="27" customHeight="1" x14ac:dyDescent="0.2">
      <c r="A201" s="181" t="s">
        <v>365</v>
      </c>
      <c r="B201" s="469" t="s">
        <v>91</v>
      </c>
      <c r="C201" s="470"/>
      <c r="D201" s="313"/>
      <c r="E201" s="314"/>
      <c r="F201" s="369"/>
      <c r="G201" s="369"/>
      <c r="H201" s="368"/>
    </row>
    <row r="202" spans="1:8" s="16" customFormat="1" ht="54.75" customHeight="1" x14ac:dyDescent="0.2">
      <c r="A202" s="39"/>
      <c r="B202" s="471" t="s">
        <v>368</v>
      </c>
      <c r="C202" s="472"/>
      <c r="D202" s="313" t="s">
        <v>94</v>
      </c>
      <c r="E202" s="314" t="s">
        <v>312</v>
      </c>
      <c r="F202" s="370"/>
      <c r="G202" s="370">
        <f>G196/G199</f>
        <v>102752.42857142857</v>
      </c>
      <c r="H202" s="368">
        <f t="shared" ref="H202:H203" si="20">F202+G202</f>
        <v>102752.42857142857</v>
      </c>
    </row>
    <row r="203" spans="1:8" s="16" customFormat="1" ht="27" hidden="1" customHeight="1" x14ac:dyDescent="0.2">
      <c r="A203" s="39"/>
      <c r="B203" s="473" t="s">
        <v>224</v>
      </c>
      <c r="C203" s="474"/>
      <c r="D203" s="313" t="s">
        <v>94</v>
      </c>
      <c r="E203" s="314" t="s">
        <v>204</v>
      </c>
      <c r="F203" s="369"/>
      <c r="G203" s="370" t="e">
        <f>G197/G200</f>
        <v>#DIV/0!</v>
      </c>
      <c r="H203" s="368" t="e">
        <f t="shared" si="20"/>
        <v>#DIV/0!</v>
      </c>
    </row>
    <row r="204" spans="1:8" s="16" customFormat="1" ht="27" customHeight="1" x14ac:dyDescent="0.2">
      <c r="A204" s="183" t="s">
        <v>366</v>
      </c>
      <c r="B204" s="475" t="s">
        <v>96</v>
      </c>
      <c r="C204" s="476"/>
      <c r="D204" s="313"/>
      <c r="E204" s="314"/>
      <c r="F204" s="369"/>
      <c r="G204" s="370"/>
      <c r="H204" s="368"/>
    </row>
    <row r="205" spans="1:8" s="16" customFormat="1" ht="57" customHeight="1" x14ac:dyDescent="0.2">
      <c r="A205" s="39"/>
      <c r="B205" s="477" t="s">
        <v>370</v>
      </c>
      <c r="C205" s="478"/>
      <c r="D205" s="313" t="s">
        <v>99</v>
      </c>
      <c r="E205" s="314" t="s">
        <v>311</v>
      </c>
      <c r="F205" s="369"/>
      <c r="G205" s="370">
        <v>100</v>
      </c>
      <c r="H205" s="368">
        <f t="shared" ref="H205" si="21">F205+G205</f>
        <v>100</v>
      </c>
    </row>
    <row r="206" spans="1:8" s="16" customFormat="1" ht="27" hidden="1" customHeight="1" x14ac:dyDescent="0.2">
      <c r="A206" s="251"/>
      <c r="B206" s="296"/>
      <c r="C206" s="296"/>
      <c r="D206" s="312"/>
      <c r="E206" s="311"/>
      <c r="F206" s="312"/>
      <c r="G206" s="312"/>
      <c r="H206" s="297"/>
    </row>
    <row r="207" spans="1:8" s="16" customFormat="1" ht="27" hidden="1" customHeight="1" x14ac:dyDescent="0.2">
      <c r="A207" s="251"/>
      <c r="B207" s="296"/>
      <c r="C207" s="296"/>
      <c r="D207" s="312"/>
      <c r="E207" s="311"/>
      <c r="F207" s="312"/>
      <c r="G207" s="312"/>
      <c r="H207" s="297"/>
    </row>
    <row r="208" spans="1:8" s="16" customFormat="1" ht="27" hidden="1" customHeight="1" x14ac:dyDescent="0.2">
      <c r="A208" s="251"/>
      <c r="B208" s="296"/>
      <c r="C208" s="296"/>
      <c r="D208" s="312"/>
      <c r="E208" s="311"/>
      <c r="F208" s="312"/>
      <c r="G208" s="312"/>
      <c r="H208" s="297"/>
    </row>
    <row r="209" spans="1:9" s="16" customFormat="1" ht="27" hidden="1" customHeight="1" x14ac:dyDescent="0.2">
      <c r="A209" s="251"/>
      <c r="B209" s="296"/>
      <c r="C209" s="296"/>
      <c r="D209" s="312"/>
      <c r="E209" s="311"/>
      <c r="F209" s="312"/>
      <c r="G209" s="312"/>
      <c r="H209" s="297"/>
    </row>
    <row r="210" spans="1:9" s="16" customFormat="1" ht="27" hidden="1" customHeight="1" x14ac:dyDescent="0.2">
      <c r="A210" s="251"/>
      <c r="B210" s="296"/>
      <c r="C210" s="296"/>
      <c r="D210" s="312"/>
      <c r="E210" s="311"/>
      <c r="F210" s="312"/>
      <c r="G210" s="312"/>
      <c r="H210" s="297"/>
    </row>
    <row r="211" spans="1:9" s="16" customFormat="1" ht="27" hidden="1" customHeight="1" x14ac:dyDescent="0.2">
      <c r="A211" s="251"/>
      <c r="B211" s="296"/>
      <c r="C211" s="296"/>
      <c r="D211" s="312"/>
      <c r="E211" s="311"/>
      <c r="F211" s="312"/>
      <c r="G211" s="312"/>
      <c r="H211" s="297"/>
    </row>
    <row r="212" spans="1:9" s="16" customFormat="1" ht="27" hidden="1" customHeight="1" x14ac:dyDescent="0.2">
      <c r="A212" s="251"/>
      <c r="B212" s="296"/>
      <c r="C212" s="296"/>
      <c r="D212" s="312"/>
      <c r="E212" s="311"/>
      <c r="F212" s="312"/>
      <c r="G212" s="312"/>
      <c r="H212" s="297"/>
    </row>
    <row r="213" spans="1:9" s="16" customFormat="1" ht="27" customHeight="1" x14ac:dyDescent="0.2">
      <c r="A213" s="251"/>
      <c r="B213" s="296"/>
      <c r="C213" s="296"/>
      <c r="D213" s="295"/>
      <c r="E213" s="294"/>
      <c r="F213" s="295"/>
      <c r="G213" s="295"/>
      <c r="H213" s="297"/>
    </row>
    <row r="214" spans="1:9" s="16" customFormat="1" ht="57.75" customHeight="1" x14ac:dyDescent="0.3">
      <c r="A214" s="390" t="s">
        <v>136</v>
      </c>
      <c r="B214" s="390"/>
      <c r="C214" s="390"/>
      <c r="D214" s="372"/>
      <c r="E214" s="372"/>
      <c r="F214" s="70"/>
      <c r="G214" s="70"/>
      <c r="H214" s="376" t="s">
        <v>137</v>
      </c>
      <c r="I214" s="376"/>
    </row>
    <row r="215" spans="1:9" s="16" customFormat="1" ht="27" customHeight="1" x14ac:dyDescent="0.25">
      <c r="A215" s="48"/>
      <c r="B215" s="48"/>
      <c r="C215" s="48"/>
      <c r="D215" s="377" t="s">
        <v>100</v>
      </c>
      <c r="E215" s="377"/>
      <c r="F215" s="47"/>
      <c r="G215" s="47"/>
      <c r="H215" s="374" t="s">
        <v>101</v>
      </c>
      <c r="I215" s="374"/>
    </row>
    <row r="216" spans="1:9" s="16" customFormat="1" ht="15" customHeight="1" x14ac:dyDescent="0.3">
      <c r="A216" s="71"/>
      <c r="B216" s="71"/>
      <c r="C216" s="71"/>
      <c r="D216" s="272"/>
      <c r="E216" s="272"/>
      <c r="F216" s="70"/>
      <c r="G216" s="70"/>
      <c r="H216" s="293"/>
      <c r="I216" s="293"/>
    </row>
    <row r="217" spans="1:9" s="16" customFormat="1" ht="27" customHeight="1" x14ac:dyDescent="0.3">
      <c r="A217" s="71" t="s">
        <v>102</v>
      </c>
      <c r="B217" s="71"/>
      <c r="C217" s="71"/>
      <c r="D217" s="70"/>
      <c r="E217" s="70"/>
      <c r="F217" s="70"/>
      <c r="G217" s="70"/>
      <c r="H217" s="70"/>
      <c r="I217" s="70"/>
    </row>
    <row r="218" spans="1:9" s="16" customFormat="1" ht="27" hidden="1" customHeight="1" x14ac:dyDescent="0.3">
      <c r="A218" s="71"/>
      <c r="B218" s="71"/>
      <c r="C218" s="71"/>
      <c r="D218" s="70"/>
      <c r="E218" s="70"/>
      <c r="F218" s="70"/>
      <c r="G218" s="70"/>
      <c r="H218" s="70"/>
      <c r="I218" s="70"/>
    </row>
    <row r="219" spans="1:9" s="16" customFormat="1" ht="96.75" customHeight="1" x14ac:dyDescent="0.3">
      <c r="A219" s="380" t="s">
        <v>283</v>
      </c>
      <c r="B219" s="380"/>
      <c r="C219" s="380"/>
      <c r="D219" s="70"/>
      <c r="E219" s="70"/>
      <c r="F219" s="70"/>
      <c r="G219" s="70"/>
      <c r="H219" s="70"/>
      <c r="I219" s="70"/>
    </row>
    <row r="220" spans="1:9" s="16" customFormat="1" ht="79.5" customHeight="1" x14ac:dyDescent="0.3">
      <c r="A220" s="378" t="s">
        <v>159</v>
      </c>
      <c r="B220" s="378"/>
      <c r="C220" s="378"/>
      <c r="D220" s="74"/>
      <c r="E220" s="74"/>
      <c r="F220" s="70"/>
      <c r="G220" s="70"/>
      <c r="H220" s="379" t="s">
        <v>206</v>
      </c>
      <c r="I220" s="379"/>
    </row>
    <row r="221" spans="1:9" s="16" customFormat="1" ht="18.75" x14ac:dyDescent="0.3">
      <c r="A221" s="70"/>
      <c r="B221" s="70"/>
      <c r="C221" s="47"/>
      <c r="D221" s="373" t="s">
        <v>100</v>
      </c>
      <c r="E221" s="373"/>
      <c r="F221" s="47"/>
      <c r="G221" s="47"/>
      <c r="H221" s="374" t="s">
        <v>101</v>
      </c>
      <c r="I221" s="374"/>
    </row>
    <row r="222" spans="1:9" x14ac:dyDescent="0.2">
      <c r="B222" s="166"/>
      <c r="C222" s="166"/>
    </row>
    <row r="223" spans="1:9" x14ac:dyDescent="0.2">
      <c r="B223" s="375" t="s">
        <v>207</v>
      </c>
      <c r="C223" s="375"/>
    </row>
    <row r="224" spans="1:9" x14ac:dyDescent="0.2">
      <c r="B224" s="6"/>
      <c r="C224" s="6"/>
    </row>
    <row r="225" spans="1:9" x14ac:dyDescent="0.2">
      <c r="B225" s="167" t="s">
        <v>208</v>
      </c>
      <c r="C225" s="6"/>
    </row>
    <row r="226" spans="1:9" ht="18.75" x14ac:dyDescent="0.3">
      <c r="A226" s="501"/>
      <c r="B226" s="501"/>
      <c r="C226" s="501"/>
      <c r="D226" s="502"/>
      <c r="E226" s="502"/>
      <c r="F226" s="261"/>
      <c r="G226" s="281"/>
      <c r="H226" s="497"/>
      <c r="I226" s="497"/>
    </row>
    <row r="227" spans="1:9" ht="15" x14ac:dyDescent="0.25">
      <c r="A227" s="262"/>
      <c r="B227" s="262"/>
      <c r="C227" s="262"/>
      <c r="D227" s="498"/>
      <c r="E227" s="498"/>
      <c r="F227" s="263"/>
      <c r="G227" s="263"/>
      <c r="H227" s="495"/>
      <c r="I227" s="495"/>
    </row>
    <row r="228" spans="1:9" ht="18.75" x14ac:dyDescent="0.3">
      <c r="A228" s="269"/>
      <c r="B228" s="269"/>
      <c r="C228" s="269"/>
      <c r="D228" s="273"/>
      <c r="E228" s="273"/>
      <c r="F228" s="261"/>
      <c r="G228" s="261"/>
      <c r="H228" s="275"/>
      <c r="I228" s="275"/>
    </row>
    <row r="229" spans="1:9" ht="18.75" x14ac:dyDescent="0.3">
      <c r="A229" s="269"/>
      <c r="B229" s="269"/>
      <c r="C229" s="269"/>
      <c r="D229" s="261"/>
      <c r="E229" s="261"/>
      <c r="F229" s="261"/>
      <c r="G229" s="261"/>
      <c r="H229" s="261"/>
      <c r="I229" s="261"/>
    </row>
    <row r="230" spans="1:9" ht="18.75" x14ac:dyDescent="0.3">
      <c r="A230" s="269"/>
      <c r="B230" s="269"/>
      <c r="C230" s="269"/>
      <c r="D230" s="261"/>
      <c r="E230" s="261"/>
      <c r="F230" s="261"/>
      <c r="G230" s="261"/>
      <c r="H230" s="261"/>
      <c r="I230" s="261"/>
    </row>
    <row r="231" spans="1:9" ht="18.75" x14ac:dyDescent="0.3">
      <c r="A231" s="499"/>
      <c r="B231" s="499"/>
      <c r="C231" s="499"/>
      <c r="D231" s="265"/>
      <c r="E231" s="265"/>
      <c r="F231" s="261"/>
      <c r="G231" s="261"/>
      <c r="H231" s="500"/>
      <c r="I231" s="500"/>
    </row>
    <row r="232" spans="1:9" ht="18.75" x14ac:dyDescent="0.3">
      <c r="A232" s="261"/>
      <c r="B232" s="261"/>
      <c r="C232" s="263"/>
      <c r="D232" s="494"/>
      <c r="E232" s="494"/>
      <c r="F232" s="263"/>
      <c r="G232" s="263"/>
      <c r="H232" s="495"/>
      <c r="I232" s="495"/>
    </row>
    <row r="233" spans="1:9" ht="18.75" x14ac:dyDescent="0.3">
      <c r="A233" s="261"/>
      <c r="B233" s="17"/>
      <c r="C233" s="17"/>
      <c r="D233" s="276"/>
      <c r="E233" s="276"/>
      <c r="F233" s="263"/>
      <c r="G233" s="263"/>
      <c r="H233" s="274"/>
      <c r="I233" s="274"/>
    </row>
    <row r="234" spans="1:9" x14ac:dyDescent="0.2">
      <c r="A234" s="5"/>
      <c r="B234" s="496"/>
      <c r="C234" s="496"/>
      <c r="D234" s="5"/>
      <c r="E234" s="5"/>
      <c r="F234" s="5"/>
      <c r="G234" s="5"/>
      <c r="H234" s="5"/>
      <c r="I234" s="5"/>
    </row>
    <row r="235" spans="1:9" x14ac:dyDescent="0.2">
      <c r="A235" s="5"/>
      <c r="B235" s="17"/>
      <c r="C235" s="17"/>
      <c r="D235" s="5"/>
      <c r="E235" s="5"/>
      <c r="F235" s="5"/>
      <c r="G235" s="5"/>
      <c r="H235" s="5"/>
      <c r="I235" s="5"/>
    </row>
    <row r="236" spans="1:9" x14ac:dyDescent="0.2">
      <c r="A236" s="5"/>
      <c r="B236" s="241"/>
      <c r="C236" s="17"/>
      <c r="D236" s="5"/>
      <c r="E236" s="5"/>
      <c r="F236" s="5"/>
      <c r="G236" s="5"/>
      <c r="H236" s="5"/>
      <c r="I236" s="5"/>
    </row>
    <row r="237" spans="1:9" x14ac:dyDescent="0.2">
      <c r="A237" s="5"/>
      <c r="B237" s="17"/>
      <c r="C237" s="17"/>
      <c r="D237" s="5"/>
      <c r="E237" s="5"/>
      <c r="F237" s="5"/>
      <c r="G237" s="5"/>
      <c r="H237" s="5"/>
      <c r="I237" s="5"/>
    </row>
    <row r="238" spans="1:9" x14ac:dyDescent="0.2">
      <c r="A238" s="5"/>
      <c r="B238" s="5"/>
      <c r="C238" s="5"/>
      <c r="D238" s="5"/>
      <c r="E238" s="5"/>
      <c r="F238" s="5"/>
      <c r="G238" s="5"/>
      <c r="H238" s="5"/>
      <c r="I238" s="5"/>
    </row>
  </sheetData>
  <mergeCells count="223">
    <mergeCell ref="D215:E215"/>
    <mergeCell ref="H215:I215"/>
    <mergeCell ref="B45:H45"/>
    <mergeCell ref="B158:C158"/>
    <mergeCell ref="B159:C159"/>
    <mergeCell ref="B152:C152"/>
    <mergeCell ref="B153:C153"/>
    <mergeCell ref="B92:C92"/>
    <mergeCell ref="B88:C88"/>
    <mergeCell ref="B84:C84"/>
    <mergeCell ref="A63:D63"/>
    <mergeCell ref="G63:H63"/>
    <mergeCell ref="A75:H75"/>
    <mergeCell ref="G59:H59"/>
    <mergeCell ref="B58:D58"/>
    <mergeCell ref="G60:H60"/>
    <mergeCell ref="G61:H61"/>
    <mergeCell ref="G58:H58"/>
    <mergeCell ref="B59:D59"/>
    <mergeCell ref="B60:D60"/>
    <mergeCell ref="B61:D61"/>
    <mergeCell ref="B83:C83"/>
    <mergeCell ref="A67:D67"/>
    <mergeCell ref="B115:C115"/>
    <mergeCell ref="A219:C219"/>
    <mergeCell ref="B90:C90"/>
    <mergeCell ref="A95:H95"/>
    <mergeCell ref="B96:C96"/>
    <mergeCell ref="B91:C91"/>
    <mergeCell ref="B93:C93"/>
    <mergeCell ref="B94:C94"/>
    <mergeCell ref="B85:C85"/>
    <mergeCell ref="B86:C86"/>
    <mergeCell ref="B87:C87"/>
    <mergeCell ref="B89:C89"/>
    <mergeCell ref="B102:C102"/>
    <mergeCell ref="B103:C103"/>
    <mergeCell ref="B104:C104"/>
    <mergeCell ref="A105:H105"/>
    <mergeCell ref="B106:C106"/>
    <mergeCell ref="B124:C124"/>
    <mergeCell ref="B126:C126"/>
    <mergeCell ref="B128:C128"/>
    <mergeCell ref="B129:C129"/>
    <mergeCell ref="B130:C130"/>
    <mergeCell ref="B131:C131"/>
    <mergeCell ref="B132:C132"/>
    <mergeCell ref="B133:C133"/>
    <mergeCell ref="H1:L1"/>
    <mergeCell ref="H3:L3"/>
    <mergeCell ref="H4:L4"/>
    <mergeCell ref="H2:L2"/>
    <mergeCell ref="H8:L8"/>
    <mergeCell ref="H5:L5"/>
    <mergeCell ref="H6:L7"/>
    <mergeCell ref="H16:I16"/>
    <mergeCell ref="B16:C16"/>
    <mergeCell ref="D16:G16"/>
    <mergeCell ref="A12:L12"/>
    <mergeCell ref="A13:L13"/>
    <mergeCell ref="D17:G17"/>
    <mergeCell ref="B19:C19"/>
    <mergeCell ref="D19:G19"/>
    <mergeCell ref="B20:C20"/>
    <mergeCell ref="D20:G20"/>
    <mergeCell ref="B33:G33"/>
    <mergeCell ref="B34:G34"/>
    <mergeCell ref="A37:G37"/>
    <mergeCell ref="B41:H41"/>
    <mergeCell ref="B40:H40"/>
    <mergeCell ref="H20:I20"/>
    <mergeCell ref="C22:D22"/>
    <mergeCell ref="A30:L30"/>
    <mergeCell ref="A32:G32"/>
    <mergeCell ref="F22:I22"/>
    <mergeCell ref="J22:K22"/>
    <mergeCell ref="C23:D23"/>
    <mergeCell ref="F23:I23"/>
    <mergeCell ref="J23:K23"/>
    <mergeCell ref="H17:I17"/>
    <mergeCell ref="H19:I19"/>
    <mergeCell ref="B17:C17"/>
    <mergeCell ref="B42:H42"/>
    <mergeCell ref="B44:H44"/>
    <mergeCell ref="G54:H54"/>
    <mergeCell ref="B55:D55"/>
    <mergeCell ref="G55:H55"/>
    <mergeCell ref="B56:D56"/>
    <mergeCell ref="G56:H56"/>
    <mergeCell ref="B57:D57"/>
    <mergeCell ref="G57:H57"/>
    <mergeCell ref="B46:H46"/>
    <mergeCell ref="B47:H47"/>
    <mergeCell ref="B48:H48"/>
    <mergeCell ref="G53:H53"/>
    <mergeCell ref="B54:D54"/>
    <mergeCell ref="B43:H43"/>
    <mergeCell ref="B53:D53"/>
    <mergeCell ref="B117:C117"/>
    <mergeCell ref="B118:C118"/>
    <mergeCell ref="B119:C119"/>
    <mergeCell ref="B121:C121"/>
    <mergeCell ref="B122:C122"/>
    <mergeCell ref="G67:H67"/>
    <mergeCell ref="A68:D68"/>
    <mergeCell ref="G68:H68"/>
    <mergeCell ref="A69:D69"/>
    <mergeCell ref="G69:H69"/>
    <mergeCell ref="B74:C74"/>
    <mergeCell ref="B76:C76"/>
    <mergeCell ref="B77:C77"/>
    <mergeCell ref="B80:C80"/>
    <mergeCell ref="B78:C78"/>
    <mergeCell ref="B73:C73"/>
    <mergeCell ref="B79:C79"/>
    <mergeCell ref="B120:C120"/>
    <mergeCell ref="B135:H135"/>
    <mergeCell ref="B136:C136"/>
    <mergeCell ref="B140:C140"/>
    <mergeCell ref="B141:C141"/>
    <mergeCell ref="B144:C144"/>
    <mergeCell ref="B145:C145"/>
    <mergeCell ref="B148:C148"/>
    <mergeCell ref="B82:C82"/>
    <mergeCell ref="B81:C81"/>
    <mergeCell ref="B116:C116"/>
    <mergeCell ref="B107:C107"/>
    <mergeCell ref="B108:C108"/>
    <mergeCell ref="B109:C109"/>
    <mergeCell ref="B110:C110"/>
    <mergeCell ref="B111:C111"/>
    <mergeCell ref="B123:C123"/>
    <mergeCell ref="B97:C97"/>
    <mergeCell ref="B98:C98"/>
    <mergeCell ref="B99:C99"/>
    <mergeCell ref="A100:H100"/>
    <mergeCell ref="B101:C101"/>
    <mergeCell ref="B112:C112"/>
    <mergeCell ref="B113:C113"/>
    <mergeCell ref="B114:C114"/>
    <mergeCell ref="B149:C149"/>
    <mergeCell ref="B150:C150"/>
    <mergeCell ref="B137:C137"/>
    <mergeCell ref="B138:C138"/>
    <mergeCell ref="B139:C139"/>
    <mergeCell ref="B142:C142"/>
    <mergeCell ref="B143:C143"/>
    <mergeCell ref="B160:H160"/>
    <mergeCell ref="B161:C161"/>
    <mergeCell ref="B146:C146"/>
    <mergeCell ref="B147:C147"/>
    <mergeCell ref="D214:E214"/>
    <mergeCell ref="B162:C162"/>
    <mergeCell ref="B163:C163"/>
    <mergeCell ref="B164:C164"/>
    <mergeCell ref="B151:C151"/>
    <mergeCell ref="B154:C154"/>
    <mergeCell ref="B155:C155"/>
    <mergeCell ref="B156:C156"/>
    <mergeCell ref="B157:C157"/>
    <mergeCell ref="B170:C170"/>
    <mergeCell ref="B191:C191"/>
    <mergeCell ref="B192:C192"/>
    <mergeCell ref="B193:C193"/>
    <mergeCell ref="B182:H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68:C168"/>
    <mergeCell ref="H214:I214"/>
    <mergeCell ref="B169:H169"/>
    <mergeCell ref="D232:E232"/>
    <mergeCell ref="H232:I232"/>
    <mergeCell ref="B234:C234"/>
    <mergeCell ref="H226:I226"/>
    <mergeCell ref="D227:E227"/>
    <mergeCell ref="H227:I227"/>
    <mergeCell ref="A231:C231"/>
    <mergeCell ref="H231:I231"/>
    <mergeCell ref="B175:C175"/>
    <mergeCell ref="B176:C176"/>
    <mergeCell ref="B177:C177"/>
    <mergeCell ref="A226:C226"/>
    <mergeCell ref="D226:E226"/>
    <mergeCell ref="A220:C220"/>
    <mergeCell ref="H220:I220"/>
    <mergeCell ref="D221:E221"/>
    <mergeCell ref="H221:I221"/>
    <mergeCell ref="B223:C223"/>
    <mergeCell ref="B178:C178"/>
    <mergeCell ref="B179:C179"/>
    <mergeCell ref="B180:C180"/>
    <mergeCell ref="B181:C181"/>
    <mergeCell ref="A214:C214"/>
    <mergeCell ref="B127:C127"/>
    <mergeCell ref="B134:C134"/>
    <mergeCell ref="B201:C201"/>
    <mergeCell ref="B202:C202"/>
    <mergeCell ref="B203:C203"/>
    <mergeCell ref="B204:C204"/>
    <mergeCell ref="B205:C205"/>
    <mergeCell ref="B49:H49"/>
    <mergeCell ref="B62:D62"/>
    <mergeCell ref="G62:H62"/>
    <mergeCell ref="B194:H194"/>
    <mergeCell ref="B195:C195"/>
    <mergeCell ref="B196:C196"/>
    <mergeCell ref="B197:C197"/>
    <mergeCell ref="B198:C198"/>
    <mergeCell ref="B199:C199"/>
    <mergeCell ref="B200:C200"/>
    <mergeCell ref="B171:C171"/>
    <mergeCell ref="B172:C172"/>
    <mergeCell ref="B173:C173"/>
    <mergeCell ref="B174:C174"/>
    <mergeCell ref="B165:C165"/>
    <mergeCell ref="B166:C166"/>
    <mergeCell ref="B167:C167"/>
  </mergeCells>
  <phoneticPr fontId="3" type="noConversion"/>
  <conditionalFormatting sqref="L16:L17 D17 A20:B21 D22 I21 A22:C23 M17 J20:M21 F21:G21 D23:M23 D20:E21 J19:L19 C17:C18 D18:M18 H19:H21 B16:B19 H16:H17 A20:C20">
    <cfRule type="cellIs" dxfId="33" priority="9" stopIfTrue="1" operator="equal">
      <formula>0</formula>
    </cfRule>
  </conditionalFormatting>
  <conditionalFormatting sqref="D20:E20">
    <cfRule type="cellIs" dxfId="32" priority="2" stopIfTrue="1" operator="equal">
      <formula>0</formula>
    </cfRule>
  </conditionalFormatting>
  <conditionalFormatting sqref="D20">
    <cfRule type="cellIs" dxfId="31" priority="1" stopIfTrue="1" operator="equal">
      <formula>0</formula>
    </cfRule>
  </conditionalFormatting>
  <pageMargins left="0.39370078740157483" right="0" top="0.15748031496062992" bottom="0" header="0.15748031496062992" footer="0.15748031496062992"/>
  <pageSetup paperSize="9" scale="60" fitToHeight="2" orientation="landscape" r:id="rId1"/>
  <headerFooter alignWithMargins="0"/>
  <rowBreaks count="8" manualBreakCount="8">
    <brk id="31" max="11" man="1"/>
    <brk id="50" max="11" man="1"/>
    <brk id="70" max="11" man="1"/>
    <brk id="104" max="11" man="1"/>
    <brk id="134" max="11" man="1"/>
    <brk id="159" max="11" man="1"/>
    <brk id="181" max="11" man="1"/>
    <brk id="19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3"/>
  <sheetViews>
    <sheetView view="pageBreakPreview" topLeftCell="A22" zoomScale="60" zoomScaleNormal="80" workbookViewId="0">
      <selection activeCell="E77" sqref="E77"/>
    </sheetView>
  </sheetViews>
  <sheetFormatPr defaultRowHeight="12.75" x14ac:dyDescent="0.2"/>
  <cols>
    <col min="1" max="1" width="9.140625" style="1" customWidth="1"/>
    <col min="2" max="4" width="18.85546875" style="1" customWidth="1"/>
    <col min="5" max="5" width="20.28515625" style="1" customWidth="1"/>
    <col min="6" max="7" width="21.7109375" style="1" customWidth="1"/>
    <col min="8" max="8" width="18.7109375" style="1" customWidth="1"/>
    <col min="9" max="9" width="10.28515625" style="1" bestFit="1" customWidth="1"/>
    <col min="10" max="10" width="16.7109375" style="1" customWidth="1"/>
    <col min="11" max="11" width="10.85546875" style="1" customWidth="1"/>
    <col min="12" max="12" width="9.1406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14.25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4.25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14.25" customHeight="1" x14ac:dyDescent="0.2">
      <c r="G3" s="2"/>
      <c r="H3" s="414" t="s">
        <v>160</v>
      </c>
      <c r="I3" s="414"/>
      <c r="J3" s="414"/>
      <c r="K3" s="414"/>
      <c r="L3" s="414"/>
      <c r="M3" s="5"/>
      <c r="N3" s="2"/>
    </row>
    <row r="4" spans="1:14" ht="15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5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ht="12.75" customHeight="1" x14ac:dyDescent="0.2">
      <c r="G6" s="2"/>
      <c r="H6" s="412" t="s">
        <v>130</v>
      </c>
      <c r="I6" s="412"/>
      <c r="J6" s="412"/>
      <c r="K6" s="412"/>
      <c r="L6" s="412"/>
      <c r="M6" s="7"/>
      <c r="N6" s="2"/>
    </row>
    <row r="7" spans="1:14" ht="18.75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5" x14ac:dyDescent="0.2">
      <c r="G8" s="2"/>
      <c r="H8" s="415" t="s">
        <v>39</v>
      </c>
      <c r="I8" s="415"/>
      <c r="J8" s="415"/>
      <c r="K8" s="415"/>
      <c r="L8" s="415"/>
      <c r="M8" s="5"/>
      <c r="N8" s="2"/>
    </row>
    <row r="9" spans="1:14" ht="15" x14ac:dyDescent="0.2">
      <c r="G9" s="2"/>
      <c r="H9" s="411" t="s">
        <v>38</v>
      </c>
      <c r="I9" s="411"/>
      <c r="J9" s="411"/>
      <c r="K9" s="411"/>
      <c r="L9" s="411"/>
      <c r="M9" s="7"/>
      <c r="N9" s="2"/>
    </row>
    <row r="10" spans="1:14" ht="36.75" customHeight="1" x14ac:dyDescent="0.2">
      <c r="G10" s="2"/>
      <c r="H10" s="413" t="s">
        <v>131</v>
      </c>
      <c r="I10" s="413"/>
      <c r="J10" s="413"/>
      <c r="K10" s="413"/>
      <c r="L10" s="413"/>
      <c r="M10" s="5"/>
      <c r="N10" s="2"/>
    </row>
    <row r="11" spans="1:14" ht="15" x14ac:dyDescent="0.2">
      <c r="G11" s="2"/>
      <c r="H11" s="566" t="s">
        <v>40</v>
      </c>
      <c r="I11" s="566"/>
      <c r="J11" s="566"/>
      <c r="K11" s="566"/>
      <c r="L11" s="566"/>
      <c r="M11" s="8"/>
      <c r="N11" s="2"/>
    </row>
    <row r="12" spans="1:14" ht="15" x14ac:dyDescent="0.2">
      <c r="G12" s="2"/>
      <c r="H12" s="77"/>
      <c r="I12" s="77"/>
      <c r="J12" s="77"/>
      <c r="K12" s="77"/>
      <c r="L12" s="77"/>
      <c r="M12" s="5"/>
      <c r="N12" s="2"/>
    </row>
    <row r="13" spans="1:14" ht="15" x14ac:dyDescent="0.2">
      <c r="G13" s="2"/>
      <c r="H13" s="76"/>
      <c r="I13" s="76"/>
      <c r="J13" s="76" t="s">
        <v>41</v>
      </c>
      <c r="K13" s="76"/>
      <c r="L13" s="76"/>
      <c r="M13" s="5"/>
      <c r="N13" s="2"/>
    </row>
    <row r="14" spans="1:14" ht="14.25" x14ac:dyDescent="0.2">
      <c r="G14" s="2"/>
      <c r="H14" s="81"/>
      <c r="I14" s="81"/>
      <c r="J14" s="81"/>
      <c r="K14" s="81"/>
      <c r="L14" s="81"/>
      <c r="M14" s="2"/>
      <c r="N14" s="2"/>
    </row>
    <row r="15" spans="1:14" s="10" customFormat="1" ht="18" x14ac:dyDescent="0.2">
      <c r="A15" s="567" t="s">
        <v>42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9"/>
      <c r="N15" s="9"/>
    </row>
    <row r="16" spans="1:14" s="10" customFormat="1" ht="15.75" x14ac:dyDescent="0.2">
      <c r="A16" s="565" t="s">
        <v>43</v>
      </c>
      <c r="B16" s="565"/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9"/>
      <c r="N16" s="9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11"/>
    </row>
    <row r="19" spans="1:14" s="16" customFormat="1" ht="15.75" x14ac:dyDescent="0.2">
      <c r="A19" s="12" t="s">
        <v>44</v>
      </c>
      <c r="B19" s="13"/>
      <c r="C19" s="14"/>
      <c r="D19" s="50" t="s">
        <v>132</v>
      </c>
      <c r="E19" s="13"/>
      <c r="F19" s="13"/>
      <c r="G19" s="13"/>
      <c r="H19" s="13"/>
      <c r="I19" s="88"/>
      <c r="J19" s="88"/>
      <c r="K19" s="88"/>
    </row>
    <row r="20" spans="1:14" x14ac:dyDescent="0.2">
      <c r="A20" s="11" t="s">
        <v>118</v>
      </c>
      <c r="C20" s="17"/>
      <c r="D20" s="6" t="s">
        <v>45</v>
      </c>
      <c r="H20" s="5"/>
      <c r="I20" s="5"/>
      <c r="J20" s="5"/>
      <c r="K20" s="5"/>
    </row>
    <row r="21" spans="1:14" x14ac:dyDescent="0.2">
      <c r="A21" s="11"/>
      <c r="C21" s="17"/>
      <c r="D21" s="6"/>
      <c r="H21" s="5"/>
      <c r="I21" s="5"/>
      <c r="J21" s="5"/>
      <c r="K21" s="5"/>
    </row>
    <row r="22" spans="1:14" s="16" customFormat="1" ht="15.75" x14ac:dyDescent="0.2">
      <c r="A22" s="12" t="s">
        <v>46</v>
      </c>
      <c r="B22" s="13"/>
      <c r="C22" s="14"/>
      <c r="D22" s="50" t="s">
        <v>132</v>
      </c>
      <c r="E22" s="13"/>
      <c r="F22" s="13"/>
      <c r="G22" s="13"/>
      <c r="H22" s="13"/>
      <c r="I22" s="88"/>
      <c r="J22" s="88"/>
      <c r="K22" s="88"/>
    </row>
    <row r="23" spans="1:14" x14ac:dyDescent="0.2">
      <c r="A23" s="11" t="s">
        <v>118</v>
      </c>
      <c r="C23" s="6"/>
      <c r="D23" s="6" t="s">
        <v>47</v>
      </c>
      <c r="H23" s="5"/>
      <c r="I23" s="5"/>
      <c r="J23" s="5"/>
      <c r="K23" s="5"/>
    </row>
    <row r="24" spans="1:14" x14ac:dyDescent="0.2">
      <c r="C24" s="6"/>
      <c r="D24" s="6"/>
      <c r="H24" s="5"/>
      <c r="I24" s="5"/>
      <c r="J24" s="5"/>
      <c r="K24" s="5"/>
    </row>
    <row r="25" spans="1:14" s="16" customFormat="1" ht="15" customHeight="1" x14ac:dyDescent="0.2">
      <c r="A25" s="15" t="s">
        <v>148</v>
      </c>
      <c r="B25" s="13"/>
      <c r="D25" s="26" t="s">
        <v>103</v>
      </c>
      <c r="E25" s="577" t="s">
        <v>149</v>
      </c>
      <c r="F25" s="577"/>
      <c r="G25" s="577"/>
      <c r="H25" s="577"/>
      <c r="I25" s="84"/>
      <c r="J25" s="84"/>
      <c r="K25" s="84"/>
      <c r="L25" s="84"/>
    </row>
    <row r="26" spans="1:14" x14ac:dyDescent="0.2">
      <c r="A26" s="1" t="s">
        <v>118</v>
      </c>
      <c r="D26" s="4" t="s">
        <v>49</v>
      </c>
      <c r="E26" s="496" t="s">
        <v>50</v>
      </c>
      <c r="F26" s="496"/>
      <c r="G26" s="5"/>
      <c r="H26" s="5"/>
      <c r="I26" s="5"/>
      <c r="J26" s="5"/>
      <c r="K26" s="5"/>
    </row>
    <row r="28" spans="1:14" s="18" customFormat="1" ht="15" x14ac:dyDescent="0.25">
      <c r="A28" s="18" t="s">
        <v>51</v>
      </c>
      <c r="E28" s="37">
        <f>E29+E30</f>
        <v>3014684</v>
      </c>
      <c r="F28" s="18" t="s">
        <v>52</v>
      </c>
    </row>
    <row r="29" spans="1:14" s="18" customFormat="1" ht="15" x14ac:dyDescent="0.25">
      <c r="B29" s="16" t="s">
        <v>53</v>
      </c>
      <c r="C29" s="16"/>
      <c r="D29" s="16"/>
      <c r="E29" s="37">
        <v>3013684</v>
      </c>
      <c r="F29" s="18" t="s">
        <v>52</v>
      </c>
    </row>
    <row r="30" spans="1:14" s="18" customFormat="1" ht="15" x14ac:dyDescent="0.25">
      <c r="B30" s="16" t="s">
        <v>54</v>
      </c>
      <c r="C30" s="16"/>
      <c r="D30" s="16"/>
      <c r="E30" s="37">
        <v>1000</v>
      </c>
      <c r="F30" s="18" t="s">
        <v>52</v>
      </c>
    </row>
    <row r="31" spans="1:14" s="16" customFormat="1" ht="14.25" x14ac:dyDescent="0.2"/>
    <row r="32" spans="1:14" s="16" customFormat="1" ht="15" x14ac:dyDescent="0.2">
      <c r="A32" s="18" t="s">
        <v>55</v>
      </c>
    </row>
    <row r="33" spans="1:16" s="16" customFormat="1" ht="111.75" customHeight="1" x14ac:dyDescent="0.2">
      <c r="A33" s="568" t="s">
        <v>141</v>
      </c>
      <c r="B33" s="569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27"/>
      <c r="N33" s="27"/>
    </row>
    <row r="34" spans="1:16" s="16" customFormat="1" ht="14.25" x14ac:dyDescent="0.2">
      <c r="A34" s="568"/>
      <c r="B34" s="569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27"/>
      <c r="N34" s="27"/>
    </row>
    <row r="35" spans="1:16" s="16" customFormat="1" ht="14.25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27"/>
      <c r="N35" s="27"/>
    </row>
    <row r="36" spans="1:16" s="16" customFormat="1" ht="15" x14ac:dyDescent="0.2">
      <c r="A36" s="14" t="s">
        <v>56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27"/>
      <c r="N36" s="27"/>
    </row>
    <row r="37" spans="1:16" s="16" customFormat="1" ht="15" x14ac:dyDescent="0.2">
      <c r="A37" s="550" t="s">
        <v>108</v>
      </c>
      <c r="B37" s="550"/>
      <c r="C37" s="550"/>
      <c r="D37" s="550"/>
      <c r="E37" s="550"/>
      <c r="F37" s="550"/>
      <c r="G37" s="550"/>
      <c r="H37" s="14"/>
      <c r="I37" s="14"/>
      <c r="J37" s="14"/>
      <c r="K37" s="14"/>
      <c r="L37" s="88"/>
      <c r="M37" s="88"/>
      <c r="N37" s="88"/>
      <c r="O37" s="88"/>
      <c r="P37" s="88"/>
    </row>
    <row r="38" spans="1:16" s="16" customFormat="1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88"/>
      <c r="M38" s="88"/>
      <c r="N38" s="88"/>
      <c r="O38" s="88"/>
      <c r="P38" s="88"/>
    </row>
    <row r="39" spans="1:16" s="16" customFormat="1" ht="15" x14ac:dyDescent="0.2">
      <c r="A39" s="19" t="s">
        <v>58</v>
      </c>
      <c r="B39" s="18"/>
      <c r="C39" s="18"/>
      <c r="D39" s="18"/>
      <c r="E39" s="18"/>
    </row>
    <row r="40" spans="1:16" s="16" customFormat="1" ht="20.25" customHeight="1" x14ac:dyDescent="0.2">
      <c r="A40" s="82" t="s">
        <v>59</v>
      </c>
      <c r="B40" s="541" t="s">
        <v>60</v>
      </c>
      <c r="C40" s="551"/>
      <c r="D40" s="551"/>
      <c r="E40" s="551"/>
      <c r="F40" s="551"/>
      <c r="G40" s="551"/>
      <c r="H40" s="542"/>
      <c r="I40" s="88"/>
      <c r="J40" s="88"/>
      <c r="K40" s="88"/>
      <c r="L40" s="88"/>
      <c r="M40" s="88"/>
      <c r="N40" s="88"/>
    </row>
    <row r="41" spans="1:16" s="16" customFormat="1" ht="15.75" customHeight="1" x14ac:dyDescent="0.2">
      <c r="A41" s="82">
        <v>1</v>
      </c>
      <c r="B41" s="538" t="s">
        <v>150</v>
      </c>
      <c r="C41" s="539"/>
      <c r="D41" s="539"/>
      <c r="E41" s="539"/>
      <c r="F41" s="539"/>
      <c r="G41" s="539"/>
      <c r="H41" s="540"/>
      <c r="I41" s="88"/>
      <c r="J41" s="88"/>
      <c r="K41" s="88"/>
      <c r="L41" s="88"/>
      <c r="M41" s="88"/>
      <c r="N41" s="88"/>
    </row>
    <row r="42" spans="1:16" s="16" customFormat="1" ht="20.25" customHeight="1" x14ac:dyDescent="0.2">
      <c r="A42" s="82">
        <v>2</v>
      </c>
      <c r="B42" s="538" t="str">
        <f>'0611010'!B43:H43</f>
        <v>Погашення заборгованості за рішенням суду</v>
      </c>
      <c r="C42" s="539"/>
      <c r="D42" s="539"/>
      <c r="E42" s="539"/>
      <c r="F42" s="539"/>
      <c r="G42" s="539"/>
      <c r="H42" s="540"/>
      <c r="I42" s="88"/>
      <c r="J42" s="88"/>
      <c r="K42" s="88"/>
      <c r="L42" s="88"/>
      <c r="M42" s="88"/>
      <c r="N42" s="88"/>
    </row>
    <row r="43" spans="1:16" s="16" customFormat="1" ht="14.25" x14ac:dyDescent="0.2"/>
    <row r="44" spans="1:16" s="16" customFormat="1" ht="15" x14ac:dyDescent="0.2">
      <c r="A44" s="18" t="s">
        <v>61</v>
      </c>
    </row>
    <row r="45" spans="1:16" s="16" customFormat="1" ht="15" x14ac:dyDescent="0.2">
      <c r="A45" s="18"/>
      <c r="H45" s="20" t="s">
        <v>62</v>
      </c>
    </row>
    <row r="46" spans="1:16" s="16" customFormat="1" ht="28.5" x14ac:dyDescent="0.2">
      <c r="A46" s="79" t="s">
        <v>59</v>
      </c>
      <c r="B46" s="543" t="s">
        <v>63</v>
      </c>
      <c r="C46" s="544"/>
      <c r="D46" s="545"/>
      <c r="E46" s="79" t="s">
        <v>64</v>
      </c>
      <c r="F46" s="79" t="s">
        <v>65</v>
      </c>
      <c r="G46" s="79" t="s">
        <v>66</v>
      </c>
      <c r="H46" s="78" t="s">
        <v>67</v>
      </c>
      <c r="I46" s="31"/>
      <c r="J46" s="88"/>
      <c r="K46" s="88"/>
    </row>
    <row r="47" spans="1:16" s="16" customFormat="1" ht="39" customHeight="1" x14ac:dyDescent="0.2">
      <c r="A47" s="79">
        <v>1</v>
      </c>
      <c r="B47" s="479" t="s">
        <v>150</v>
      </c>
      <c r="C47" s="479"/>
      <c r="D47" s="479"/>
      <c r="E47" s="34">
        <f>E29-E48</f>
        <v>3012486</v>
      </c>
      <c r="F47" s="34">
        <f>E30</f>
        <v>1000</v>
      </c>
      <c r="G47" s="34"/>
      <c r="H47" s="34">
        <f>E47+F47</f>
        <v>3013486</v>
      </c>
      <c r="I47" s="32"/>
      <c r="J47" s="88"/>
      <c r="K47" s="88"/>
    </row>
    <row r="48" spans="1:16" s="16" customFormat="1" ht="43.5" customHeight="1" x14ac:dyDescent="0.2">
      <c r="A48" s="79">
        <v>2</v>
      </c>
      <c r="B48" s="479" t="s">
        <v>119</v>
      </c>
      <c r="C48" s="479"/>
      <c r="D48" s="479"/>
      <c r="E48" s="34">
        <v>1198</v>
      </c>
      <c r="F48" s="34"/>
      <c r="G48" s="34"/>
      <c r="H48" s="34">
        <f>E48+F48</f>
        <v>1198</v>
      </c>
      <c r="I48" s="88"/>
      <c r="J48" s="88"/>
      <c r="K48" s="88"/>
    </row>
    <row r="49" spans="1:11" s="16" customFormat="1" ht="20.25" customHeight="1" x14ac:dyDescent="0.2">
      <c r="A49" s="473" t="s">
        <v>67</v>
      </c>
      <c r="B49" s="537"/>
      <c r="C49" s="537"/>
      <c r="D49" s="474"/>
      <c r="E49" s="34">
        <f>E47+E48</f>
        <v>3013684</v>
      </c>
      <c r="F49" s="34">
        <f>F47+F48</f>
        <v>1000</v>
      </c>
      <c r="G49" s="34">
        <f>G47+G48</f>
        <v>0</v>
      </c>
      <c r="H49" s="34">
        <f>H47+H48</f>
        <v>3014684</v>
      </c>
      <c r="I49" s="89"/>
      <c r="J49" s="89"/>
      <c r="K49" s="88"/>
    </row>
    <row r="50" spans="1:11" s="16" customFormat="1" ht="14.25" x14ac:dyDescent="0.2">
      <c r="I50" s="88"/>
      <c r="J50" s="88"/>
      <c r="K50" s="88"/>
    </row>
    <row r="51" spans="1:11" s="16" customFormat="1" ht="15" x14ac:dyDescent="0.2">
      <c r="A51" s="19" t="s">
        <v>68</v>
      </c>
      <c r="B51" s="18"/>
      <c r="C51" s="18"/>
      <c r="D51" s="21"/>
      <c r="E51" s="18"/>
      <c r="F51" s="18"/>
      <c r="G51" s="21"/>
    </row>
    <row r="52" spans="1:11" s="16" customFormat="1" ht="14.25" x14ac:dyDescent="0.2">
      <c r="B52" s="22"/>
      <c r="C52" s="22"/>
      <c r="D52" s="22"/>
      <c r="E52" s="22"/>
      <c r="F52" s="22"/>
      <c r="H52" s="20" t="s">
        <v>62</v>
      </c>
    </row>
    <row r="53" spans="1:11" s="16" customFormat="1" ht="20.25" customHeight="1" x14ac:dyDescent="0.2">
      <c r="A53" s="522" t="s">
        <v>69</v>
      </c>
      <c r="B53" s="522"/>
      <c r="C53" s="522"/>
      <c r="D53" s="522"/>
      <c r="E53" s="79" t="s">
        <v>64</v>
      </c>
      <c r="F53" s="79" t="s">
        <v>65</v>
      </c>
      <c r="G53" s="522" t="s">
        <v>67</v>
      </c>
      <c r="H53" s="523"/>
    </row>
    <row r="54" spans="1:11" s="16" customFormat="1" ht="29.25" customHeight="1" x14ac:dyDescent="0.2">
      <c r="A54" s="480" t="s">
        <v>70</v>
      </c>
      <c r="B54" s="481"/>
      <c r="C54" s="481"/>
      <c r="D54" s="482"/>
      <c r="E54" s="34">
        <f>E49</f>
        <v>3013684</v>
      </c>
      <c r="F54" s="34">
        <f>F49</f>
        <v>1000</v>
      </c>
      <c r="G54" s="573">
        <f>E54+F54</f>
        <v>3014684</v>
      </c>
      <c r="H54" s="574"/>
    </row>
    <row r="55" spans="1:11" s="16" customFormat="1" ht="20.25" customHeight="1" x14ac:dyDescent="0.2">
      <c r="A55" s="538" t="s">
        <v>67</v>
      </c>
      <c r="B55" s="539"/>
      <c r="C55" s="539"/>
      <c r="D55" s="540"/>
      <c r="E55" s="75">
        <f>E54</f>
        <v>3013684</v>
      </c>
      <c r="F55" s="75">
        <f>F54</f>
        <v>1000</v>
      </c>
      <c r="G55" s="573">
        <f>G54</f>
        <v>3014684</v>
      </c>
      <c r="H55" s="574"/>
    </row>
    <row r="56" spans="1:11" s="16" customFormat="1" ht="14.25" x14ac:dyDescent="0.2"/>
    <row r="57" spans="1:11" s="16" customFormat="1" ht="15" x14ac:dyDescent="0.2">
      <c r="A57" s="18" t="s">
        <v>71</v>
      </c>
    </row>
    <row r="58" spans="1:11" s="16" customFormat="1" ht="14.25" x14ac:dyDescent="0.2"/>
    <row r="59" spans="1:11" s="16" customFormat="1" ht="19.5" customHeight="1" x14ac:dyDescent="0.2">
      <c r="A59" s="79" t="s">
        <v>59</v>
      </c>
      <c r="B59" s="433" t="s">
        <v>72</v>
      </c>
      <c r="C59" s="433"/>
      <c r="D59" s="78" t="s">
        <v>73</v>
      </c>
      <c r="E59" s="78" t="s">
        <v>74</v>
      </c>
      <c r="F59" s="78" t="s">
        <v>64</v>
      </c>
      <c r="G59" s="78" t="s">
        <v>65</v>
      </c>
      <c r="H59" s="78" t="s">
        <v>67</v>
      </c>
      <c r="I59" s="88"/>
      <c r="J59" s="88"/>
      <c r="K59" s="88"/>
    </row>
    <row r="60" spans="1:11" s="16" customFormat="1" ht="19.5" customHeight="1" x14ac:dyDescent="0.2">
      <c r="A60" s="475" t="s">
        <v>166</v>
      </c>
      <c r="B60" s="570"/>
      <c r="C60" s="570"/>
      <c r="D60" s="570"/>
      <c r="E60" s="570"/>
      <c r="F60" s="570"/>
      <c r="G60" s="570"/>
      <c r="H60" s="476"/>
      <c r="I60" s="90"/>
      <c r="J60" s="90"/>
      <c r="K60" s="90"/>
    </row>
    <row r="61" spans="1:11" s="16" customFormat="1" ht="16.5" customHeight="1" x14ac:dyDescent="0.2">
      <c r="A61" s="39" t="s">
        <v>121</v>
      </c>
      <c r="B61" s="571" t="s">
        <v>75</v>
      </c>
      <c r="C61" s="572"/>
      <c r="D61" s="80"/>
      <c r="E61" s="80"/>
      <c r="F61" s="80"/>
      <c r="G61" s="80"/>
      <c r="H61" s="80"/>
    </row>
    <row r="62" spans="1:11" s="16" customFormat="1" ht="28.5" x14ac:dyDescent="0.2">
      <c r="A62" s="78"/>
      <c r="B62" s="479" t="s">
        <v>151</v>
      </c>
      <c r="C62" s="479"/>
      <c r="D62" s="79" t="s">
        <v>77</v>
      </c>
      <c r="E62" s="79" t="s">
        <v>78</v>
      </c>
      <c r="F62" s="80">
        <v>1</v>
      </c>
      <c r="G62" s="80"/>
      <c r="H62" s="80">
        <v>1</v>
      </c>
    </row>
    <row r="63" spans="1:11" s="16" customFormat="1" ht="28.5" x14ac:dyDescent="0.2">
      <c r="A63" s="78"/>
      <c r="B63" s="543" t="s">
        <v>152</v>
      </c>
      <c r="C63" s="545"/>
      <c r="D63" s="79" t="s">
        <v>77</v>
      </c>
      <c r="E63" s="79" t="s">
        <v>78</v>
      </c>
      <c r="F63" s="105">
        <v>1</v>
      </c>
      <c r="G63" s="105"/>
      <c r="H63" s="105">
        <v>1</v>
      </c>
    </row>
    <row r="64" spans="1:11" s="16" customFormat="1" ht="43.5" customHeight="1" x14ac:dyDescent="0.2">
      <c r="A64" s="78"/>
      <c r="B64" s="479" t="s">
        <v>80</v>
      </c>
      <c r="C64" s="479"/>
      <c r="D64" s="79" t="s">
        <v>77</v>
      </c>
      <c r="E64" s="79" t="s">
        <v>81</v>
      </c>
      <c r="F64" s="28">
        <f>F65+F66+F67+F68</f>
        <v>31.5</v>
      </c>
      <c r="G64" s="28"/>
      <c r="H64" s="28">
        <f>H65+H66+H67+H68</f>
        <v>31.5</v>
      </c>
    </row>
    <row r="65" spans="1:17" s="16" customFormat="1" ht="20.25" customHeight="1" x14ac:dyDescent="0.2">
      <c r="A65" s="78"/>
      <c r="B65" s="479" t="s">
        <v>82</v>
      </c>
      <c r="C65" s="479"/>
      <c r="D65" s="79" t="s">
        <v>77</v>
      </c>
      <c r="E65" s="79" t="s">
        <v>81</v>
      </c>
      <c r="F65" s="28">
        <v>19.5</v>
      </c>
      <c r="G65" s="80"/>
      <c r="H65" s="28">
        <f>F65+G65</f>
        <v>19.5</v>
      </c>
    </row>
    <row r="66" spans="1:17" s="16" customFormat="1" ht="45" customHeight="1" x14ac:dyDescent="0.2">
      <c r="A66" s="78"/>
      <c r="B66" s="479" t="s">
        <v>83</v>
      </c>
      <c r="C66" s="479"/>
      <c r="D66" s="79" t="s">
        <v>77</v>
      </c>
      <c r="E66" s="79" t="s">
        <v>81</v>
      </c>
      <c r="F66" s="28">
        <v>2</v>
      </c>
      <c r="G66" s="80"/>
      <c r="H66" s="28">
        <f>F66+G66</f>
        <v>2</v>
      </c>
    </row>
    <row r="67" spans="1:17" s="16" customFormat="1" ht="16.5" customHeight="1" x14ac:dyDescent="0.2">
      <c r="A67" s="78"/>
      <c r="B67" s="479" t="s">
        <v>84</v>
      </c>
      <c r="C67" s="479"/>
      <c r="D67" s="79" t="s">
        <v>77</v>
      </c>
      <c r="E67" s="79" t="s">
        <v>81</v>
      </c>
      <c r="F67" s="28">
        <v>4</v>
      </c>
      <c r="G67" s="80"/>
      <c r="H67" s="28">
        <f>F67+G67</f>
        <v>4</v>
      </c>
    </row>
    <row r="68" spans="1:17" s="16" customFormat="1" ht="18" customHeight="1" x14ac:dyDescent="0.2">
      <c r="A68" s="78"/>
      <c r="B68" s="479" t="s">
        <v>85</v>
      </c>
      <c r="C68" s="479"/>
      <c r="D68" s="79" t="s">
        <v>77</v>
      </c>
      <c r="E68" s="79" t="s">
        <v>81</v>
      </c>
      <c r="F68" s="28">
        <v>6</v>
      </c>
      <c r="G68" s="80"/>
      <c r="H68" s="28">
        <f>F68+G68</f>
        <v>6</v>
      </c>
    </row>
    <row r="69" spans="1:17" s="16" customFormat="1" ht="15" x14ac:dyDescent="0.2">
      <c r="A69" s="39" t="s">
        <v>122</v>
      </c>
      <c r="B69" s="571" t="s">
        <v>86</v>
      </c>
      <c r="C69" s="571"/>
      <c r="D69" s="86"/>
      <c r="E69" s="86"/>
      <c r="F69" s="80"/>
      <c r="G69" s="80"/>
      <c r="H69" s="80"/>
    </row>
    <row r="70" spans="1:17" s="16" customFormat="1" ht="39.75" customHeight="1" x14ac:dyDescent="0.2">
      <c r="A70" s="78"/>
      <c r="B70" s="575" t="s">
        <v>153</v>
      </c>
      <c r="C70" s="576"/>
      <c r="D70" s="78" t="s">
        <v>99</v>
      </c>
      <c r="E70" s="79" t="s">
        <v>154</v>
      </c>
      <c r="F70" s="92">
        <v>6.3</v>
      </c>
      <c r="G70" s="35"/>
      <c r="H70" s="92">
        <f>F70</f>
        <v>6.3</v>
      </c>
      <c r="M70" s="30"/>
      <c r="N70" s="30"/>
      <c r="O70" s="30"/>
      <c r="P70" s="30"/>
      <c r="Q70" s="30"/>
    </row>
    <row r="71" spans="1:17" s="16" customFormat="1" ht="15" x14ac:dyDescent="0.2">
      <c r="A71" s="39" t="s">
        <v>123</v>
      </c>
      <c r="B71" s="571" t="s">
        <v>96</v>
      </c>
      <c r="C71" s="571"/>
      <c r="D71" s="86"/>
      <c r="E71" s="86"/>
      <c r="F71" s="35"/>
      <c r="G71" s="35"/>
      <c r="H71" s="35"/>
      <c r="M71" s="30" t="s">
        <v>112</v>
      </c>
      <c r="N71" s="30" t="s">
        <v>113</v>
      </c>
      <c r="O71" s="30" t="s">
        <v>114</v>
      </c>
      <c r="P71" s="30"/>
      <c r="Q71" s="30"/>
    </row>
    <row r="72" spans="1:17" s="16" customFormat="1" ht="39.75" customHeight="1" x14ac:dyDescent="0.2">
      <c r="A72" s="78"/>
      <c r="B72" s="575" t="s">
        <v>153</v>
      </c>
      <c r="C72" s="576"/>
      <c r="D72" s="78" t="s">
        <v>99</v>
      </c>
      <c r="E72" s="79" t="s">
        <v>154</v>
      </c>
      <c r="F72" s="92">
        <v>7.2</v>
      </c>
      <c r="G72" s="92"/>
      <c r="H72" s="92">
        <f>F72+G72</f>
        <v>7.2</v>
      </c>
      <c r="M72" s="30"/>
      <c r="N72" s="30"/>
      <c r="O72" s="30"/>
      <c r="P72" s="30"/>
      <c r="Q72" s="30"/>
    </row>
    <row r="73" spans="1:17" s="16" customFormat="1" ht="18.75" x14ac:dyDescent="0.2">
      <c r="A73" s="405" t="s">
        <v>169</v>
      </c>
      <c r="B73" s="406"/>
      <c r="C73" s="406"/>
      <c r="D73" s="406"/>
      <c r="E73" s="406"/>
      <c r="F73" s="406"/>
      <c r="G73" s="406"/>
      <c r="H73" s="407"/>
      <c r="M73" s="30"/>
      <c r="N73" s="30"/>
      <c r="O73" s="30"/>
      <c r="P73" s="30"/>
      <c r="Q73" s="30"/>
    </row>
    <row r="74" spans="1:17" s="16" customFormat="1" ht="13.9" customHeight="1" x14ac:dyDescent="0.2">
      <c r="A74" s="39" t="s">
        <v>125</v>
      </c>
      <c r="B74" s="571" t="s">
        <v>75</v>
      </c>
      <c r="C74" s="572"/>
      <c r="D74" s="78"/>
      <c r="E74" s="78"/>
      <c r="F74" s="78"/>
      <c r="G74" s="78"/>
      <c r="H74" s="78"/>
      <c r="M74" s="30"/>
      <c r="N74" s="30"/>
      <c r="O74" s="30"/>
      <c r="P74" s="30"/>
      <c r="Q74" s="30"/>
    </row>
    <row r="75" spans="1:17" s="16" customFormat="1" ht="36" customHeight="1" x14ac:dyDescent="0.2">
      <c r="A75" s="78"/>
      <c r="B75" s="473" t="s">
        <v>128</v>
      </c>
      <c r="C75" s="474"/>
      <c r="D75" s="78" t="s">
        <v>94</v>
      </c>
      <c r="E75" s="78" t="s">
        <v>120</v>
      </c>
      <c r="F75" s="40">
        <f>E48</f>
        <v>1198</v>
      </c>
      <c r="G75" s="40"/>
      <c r="H75" s="40">
        <f>F75+G75</f>
        <v>1198</v>
      </c>
      <c r="M75" s="30"/>
      <c r="N75" s="30"/>
      <c r="O75" s="30"/>
      <c r="P75" s="30"/>
      <c r="Q75" s="30"/>
    </row>
    <row r="76" spans="1:17" s="16" customFormat="1" ht="13.9" customHeight="1" x14ac:dyDescent="0.2">
      <c r="A76" s="39" t="s">
        <v>126</v>
      </c>
      <c r="B76" s="571" t="s">
        <v>96</v>
      </c>
      <c r="C76" s="571"/>
      <c r="D76" s="78"/>
      <c r="E76" s="78"/>
      <c r="F76" s="40"/>
      <c r="G76" s="40"/>
      <c r="H76" s="40"/>
      <c r="M76" s="30"/>
      <c r="N76" s="30"/>
      <c r="O76" s="30"/>
      <c r="P76" s="30"/>
      <c r="Q76" s="30"/>
    </row>
    <row r="77" spans="1:17" s="16" customFormat="1" ht="36" customHeight="1" x14ac:dyDescent="0.2">
      <c r="A77" s="80"/>
      <c r="B77" s="473" t="s">
        <v>129</v>
      </c>
      <c r="C77" s="474"/>
      <c r="D77" s="78" t="s">
        <v>99</v>
      </c>
      <c r="E77" s="79" t="s">
        <v>95</v>
      </c>
      <c r="F77" s="40">
        <v>100</v>
      </c>
      <c r="G77" s="40"/>
      <c r="H77" s="40">
        <f>F77+G77</f>
        <v>100</v>
      </c>
      <c r="M77" s="30"/>
      <c r="N77" s="30"/>
      <c r="O77" s="30"/>
      <c r="P77" s="30"/>
      <c r="Q77" s="30"/>
    </row>
    <row r="78" spans="1:17" s="16" customFormat="1" ht="13.9" customHeight="1" x14ac:dyDescent="0.2">
      <c r="A78" s="89"/>
      <c r="B78" s="85"/>
      <c r="C78" s="85"/>
      <c r="D78" s="87"/>
      <c r="E78" s="87"/>
      <c r="F78" s="88"/>
      <c r="G78" s="88"/>
      <c r="H78" s="88"/>
      <c r="M78" s="30"/>
      <c r="N78" s="30"/>
      <c r="O78" s="30"/>
      <c r="P78" s="30"/>
      <c r="Q78" s="30"/>
    </row>
    <row r="79" spans="1:17" s="16" customFormat="1" ht="13.9" customHeight="1" x14ac:dyDescent="0.2">
      <c r="A79" s="89"/>
      <c r="B79" s="85"/>
      <c r="C79" s="85"/>
      <c r="D79" s="87"/>
      <c r="E79" s="87"/>
      <c r="F79" s="88"/>
      <c r="G79" s="88"/>
      <c r="H79" s="88"/>
      <c r="M79" s="30"/>
      <c r="N79" s="30"/>
      <c r="O79" s="30"/>
      <c r="P79" s="30"/>
      <c r="Q79" s="30"/>
    </row>
    <row r="80" spans="1:17" s="16" customFormat="1" ht="13.9" customHeight="1" x14ac:dyDescent="0.2">
      <c r="A80" s="89"/>
      <c r="B80" s="85"/>
      <c r="C80" s="85"/>
      <c r="D80" s="87"/>
      <c r="E80" s="87"/>
      <c r="F80" s="88"/>
      <c r="G80" s="88"/>
      <c r="H80" s="88"/>
      <c r="M80" s="30"/>
      <c r="N80" s="30"/>
      <c r="O80" s="30"/>
      <c r="P80" s="30"/>
      <c r="Q80" s="30"/>
    </row>
    <row r="81" spans="1:17" s="16" customFormat="1" ht="13.9" customHeight="1" x14ac:dyDescent="0.2">
      <c r="A81" s="89"/>
      <c r="B81" s="85"/>
      <c r="C81" s="85"/>
      <c r="D81" s="87"/>
      <c r="E81" s="87"/>
      <c r="F81" s="88"/>
      <c r="G81" s="88"/>
      <c r="H81" s="88"/>
      <c r="M81" s="30"/>
      <c r="N81" s="30"/>
      <c r="O81" s="30"/>
      <c r="P81" s="30"/>
      <c r="Q81" s="30"/>
    </row>
    <row r="82" spans="1:17" s="16" customFormat="1" ht="13.9" customHeight="1" x14ac:dyDescent="0.2">
      <c r="A82" s="89"/>
      <c r="B82" s="85"/>
      <c r="C82" s="85"/>
      <c r="D82" s="87"/>
      <c r="E82" s="87"/>
      <c r="F82" s="88"/>
      <c r="G82" s="88"/>
      <c r="H82" s="88"/>
      <c r="M82" s="30"/>
      <c r="N82" s="30"/>
      <c r="O82" s="30"/>
      <c r="P82" s="30"/>
      <c r="Q82" s="30"/>
    </row>
    <row r="83" spans="1:17" s="16" customFormat="1" ht="52.5" customHeight="1" x14ac:dyDescent="0.3">
      <c r="A83" s="390" t="s">
        <v>136</v>
      </c>
      <c r="B83" s="390"/>
      <c r="C83" s="390"/>
      <c r="D83" s="372"/>
      <c r="E83" s="372"/>
      <c r="F83" s="70"/>
      <c r="G83" s="70"/>
      <c r="H83" s="376" t="s">
        <v>137</v>
      </c>
      <c r="I83" s="376"/>
    </row>
    <row r="84" spans="1:17" ht="15" x14ac:dyDescent="0.25">
      <c r="A84" s="48"/>
      <c r="B84" s="48"/>
      <c r="C84" s="48"/>
      <c r="D84" s="377" t="s">
        <v>100</v>
      </c>
      <c r="E84" s="377"/>
      <c r="F84" s="47"/>
      <c r="G84" s="47"/>
      <c r="H84" s="374" t="s">
        <v>101</v>
      </c>
      <c r="I84" s="374"/>
    </row>
    <row r="85" spans="1:17" ht="18.75" x14ac:dyDescent="0.3">
      <c r="A85" s="71"/>
      <c r="B85" s="71"/>
      <c r="C85" s="71"/>
      <c r="D85" s="72"/>
      <c r="E85" s="72"/>
      <c r="F85" s="70"/>
      <c r="G85" s="70"/>
      <c r="H85" s="73"/>
      <c r="I85" s="73"/>
    </row>
    <row r="86" spans="1:17" s="16" customFormat="1" ht="18.75" x14ac:dyDescent="0.3">
      <c r="A86" s="71" t="s">
        <v>102</v>
      </c>
      <c r="B86" s="71"/>
      <c r="C86" s="71"/>
      <c r="D86" s="70"/>
      <c r="E86" s="70"/>
      <c r="F86" s="70"/>
      <c r="G86" s="70"/>
      <c r="H86" s="70"/>
      <c r="I86" s="70"/>
    </row>
    <row r="87" spans="1:17" s="16" customFormat="1" ht="18.75" x14ac:dyDescent="0.3">
      <c r="A87" s="71"/>
      <c r="B87" s="71"/>
      <c r="C87" s="71"/>
      <c r="D87" s="70"/>
      <c r="E87" s="70"/>
      <c r="F87" s="70"/>
      <c r="G87" s="70"/>
      <c r="H87" s="70"/>
      <c r="I87" s="70"/>
    </row>
    <row r="88" spans="1:17" s="16" customFormat="1" ht="88.5" customHeight="1" x14ac:dyDescent="0.3">
      <c r="A88" s="378" t="s">
        <v>159</v>
      </c>
      <c r="B88" s="378"/>
      <c r="C88" s="378"/>
      <c r="D88" s="74"/>
      <c r="E88" s="74"/>
      <c r="F88" s="70"/>
      <c r="G88" s="70"/>
      <c r="H88" s="379" t="s">
        <v>138</v>
      </c>
      <c r="I88" s="379"/>
    </row>
    <row r="89" spans="1:17" ht="18.75" x14ac:dyDescent="0.3">
      <c r="A89" s="70"/>
      <c r="B89" s="70"/>
      <c r="C89" s="47"/>
      <c r="D89" s="373" t="s">
        <v>100</v>
      </c>
      <c r="E89" s="373"/>
      <c r="F89" s="47"/>
      <c r="G89" s="47"/>
      <c r="H89" s="374" t="s">
        <v>101</v>
      </c>
      <c r="I89" s="374"/>
    </row>
    <row r="90" spans="1:17" x14ac:dyDescent="0.2">
      <c r="B90" s="6"/>
      <c r="C90" s="6"/>
    </row>
    <row r="91" spans="1:17" x14ac:dyDescent="0.2">
      <c r="B91" s="6"/>
      <c r="C91" s="6"/>
    </row>
    <row r="92" spans="1:17" x14ac:dyDescent="0.2">
      <c r="B92" s="6"/>
      <c r="C92" s="6"/>
    </row>
    <row r="93" spans="1:17" x14ac:dyDescent="0.2">
      <c r="B93" s="6"/>
      <c r="C93" s="6"/>
    </row>
  </sheetData>
  <mergeCells count="58">
    <mergeCell ref="D89:E89"/>
    <mergeCell ref="H89:I89"/>
    <mergeCell ref="E25:H25"/>
    <mergeCell ref="B63:C63"/>
    <mergeCell ref="A83:C83"/>
    <mergeCell ref="D83:E83"/>
    <mergeCell ref="H83:I83"/>
    <mergeCell ref="D84:E84"/>
    <mergeCell ref="H84:I84"/>
    <mergeCell ref="A88:C88"/>
    <mergeCell ref="H88:I88"/>
    <mergeCell ref="B74:C74"/>
    <mergeCell ref="B75:C75"/>
    <mergeCell ref="B76:C76"/>
    <mergeCell ref="B77:C77"/>
    <mergeCell ref="B67:C67"/>
    <mergeCell ref="B68:C68"/>
    <mergeCell ref="B69:C69"/>
    <mergeCell ref="B70:C70"/>
    <mergeCell ref="B71:C71"/>
    <mergeCell ref="B72:C72"/>
    <mergeCell ref="B46:D46"/>
    <mergeCell ref="B47:D47"/>
    <mergeCell ref="B48:D48"/>
    <mergeCell ref="B66:C66"/>
    <mergeCell ref="A53:D53"/>
    <mergeCell ref="A60:H60"/>
    <mergeCell ref="B59:C59"/>
    <mergeCell ref="B61:C61"/>
    <mergeCell ref="B62:C62"/>
    <mergeCell ref="B64:C64"/>
    <mergeCell ref="B65:C65"/>
    <mergeCell ref="G53:H53"/>
    <mergeCell ref="A54:D54"/>
    <mergeCell ref="G54:H54"/>
    <mergeCell ref="A55:D55"/>
    <mergeCell ref="G55:H55"/>
    <mergeCell ref="A34:L34"/>
    <mergeCell ref="A37:G37"/>
    <mergeCell ref="B40:H40"/>
    <mergeCell ref="B41:H41"/>
    <mergeCell ref="B42:H42"/>
    <mergeCell ref="A73:H73"/>
    <mergeCell ref="A16:L16"/>
    <mergeCell ref="H1:L1"/>
    <mergeCell ref="H2:L2"/>
    <mergeCell ref="H3:L3"/>
    <mergeCell ref="H4:L4"/>
    <mergeCell ref="H5:L5"/>
    <mergeCell ref="H6:L7"/>
    <mergeCell ref="H8:L8"/>
    <mergeCell ref="H9:L9"/>
    <mergeCell ref="H10:L10"/>
    <mergeCell ref="H11:L11"/>
    <mergeCell ref="A15:L15"/>
    <mergeCell ref="A49:D49"/>
    <mergeCell ref="E26:F26"/>
    <mergeCell ref="A33:L33"/>
  </mergeCells>
  <pageMargins left="0.47244094488188981" right="0.55118110236220474" top="0.31496062992125984" bottom="0.19685039370078741" header="0.31496062992125984" footer="0.19685039370078741"/>
  <pageSetup paperSize="9" scale="70" orientation="landscape" verticalDpi="300" r:id="rId1"/>
  <rowBreaks count="2" manualBreakCount="2">
    <brk id="43" max="11" man="1"/>
    <brk id="72" max="11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2"/>
  <sheetViews>
    <sheetView view="pageBreakPreview" topLeftCell="A12" zoomScale="70" zoomScaleNormal="60" zoomScaleSheetLayoutView="70" workbookViewId="0">
      <selection activeCell="F26" sqref="F26:I26"/>
    </sheetView>
  </sheetViews>
  <sheetFormatPr defaultRowHeight="12.75" x14ac:dyDescent="0.2"/>
  <cols>
    <col min="1" max="1" width="9.140625" style="1" customWidth="1"/>
    <col min="2" max="4" width="18.85546875" style="1" customWidth="1"/>
    <col min="5" max="5" width="22.5703125" style="1" customWidth="1"/>
    <col min="6" max="7" width="21.7109375" style="1" customWidth="1"/>
    <col min="8" max="8" width="18.7109375" style="1" customWidth="1"/>
    <col min="9" max="9" width="10.28515625" style="1" bestFit="1" customWidth="1"/>
    <col min="10" max="10" width="16.7109375" style="1" customWidth="1"/>
    <col min="11" max="11" width="10.85546875" style="1" customWidth="1"/>
    <col min="12" max="12" width="9.1406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15" customHeight="1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4.25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39" customHeight="1" x14ac:dyDescent="0.2">
      <c r="G3" s="2"/>
      <c r="H3" s="414" t="s">
        <v>175</v>
      </c>
      <c r="I3" s="414"/>
      <c r="J3" s="414"/>
      <c r="K3" s="414"/>
      <c r="L3" s="414"/>
      <c r="M3" s="5"/>
      <c r="N3" s="2"/>
    </row>
    <row r="4" spans="1:14" ht="15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4.25" customHeight="1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ht="12" customHeight="1" x14ac:dyDescent="0.2">
      <c r="G6" s="2"/>
      <c r="H6" s="412" t="s">
        <v>130</v>
      </c>
      <c r="I6" s="412"/>
      <c r="J6" s="412"/>
      <c r="K6" s="412"/>
      <c r="L6" s="412"/>
      <c r="M6" s="7"/>
      <c r="N6" s="2"/>
    </row>
    <row r="7" spans="1:14" ht="24.75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1.45" customHeight="1" x14ac:dyDescent="0.2">
      <c r="G8" s="2"/>
      <c r="H8" s="415" t="s">
        <v>39</v>
      </c>
      <c r="I8" s="415"/>
      <c r="J8" s="415"/>
      <c r="K8" s="415"/>
      <c r="L8" s="415"/>
      <c r="M8" s="5"/>
      <c r="N8" s="2"/>
    </row>
    <row r="9" spans="1:14" ht="11.25" customHeight="1" x14ac:dyDescent="0.2">
      <c r="G9" s="2"/>
      <c r="H9" s="109"/>
      <c r="I9" s="109"/>
      <c r="J9" s="109"/>
      <c r="K9" s="109"/>
      <c r="L9" s="109"/>
      <c r="M9" s="7"/>
      <c r="N9" s="2"/>
    </row>
    <row r="10" spans="1:14" ht="16.5" customHeight="1" x14ac:dyDescent="0.2">
      <c r="G10" s="2"/>
      <c r="H10" s="76"/>
      <c r="I10" s="76"/>
      <c r="J10" s="76" t="s">
        <v>41</v>
      </c>
      <c r="K10" s="76"/>
      <c r="L10" s="76"/>
      <c r="M10" s="5"/>
      <c r="N10" s="2"/>
    </row>
    <row r="11" spans="1:14" ht="14.25" customHeight="1" x14ac:dyDescent="0.2">
      <c r="G11" s="2"/>
      <c r="H11" s="415"/>
      <c r="I11" s="415"/>
      <c r="J11" s="415"/>
      <c r="K11" s="415"/>
      <c r="L11" s="415"/>
      <c r="M11" s="125"/>
      <c r="N11" s="2"/>
    </row>
    <row r="12" spans="1:14" ht="13.15" customHeight="1" x14ac:dyDescent="0.2">
      <c r="G12" s="2"/>
      <c r="H12" s="109"/>
      <c r="I12" s="109"/>
      <c r="J12" s="109"/>
      <c r="K12" s="109"/>
      <c r="L12" s="109"/>
      <c r="M12" s="5"/>
      <c r="N12" s="2"/>
    </row>
    <row r="13" spans="1:14" ht="13.15" customHeight="1" x14ac:dyDescent="0.2">
      <c r="G13" s="2"/>
      <c r="H13" s="109"/>
      <c r="I13" s="109"/>
      <c r="J13" s="109"/>
      <c r="K13" s="109"/>
      <c r="L13" s="109"/>
      <c r="M13" s="5"/>
      <c r="N13" s="2"/>
    </row>
    <row r="14" spans="1:14" ht="10.9" customHeight="1" x14ac:dyDescent="0.2">
      <c r="G14" s="2"/>
      <c r="H14" s="139"/>
      <c r="I14" s="139"/>
      <c r="J14" s="139"/>
      <c r="K14" s="139"/>
      <c r="L14" s="139"/>
      <c r="M14" s="2"/>
      <c r="N14" s="2"/>
    </row>
    <row r="15" spans="1:14" s="10" customFormat="1" ht="19.5" customHeight="1" x14ac:dyDescent="0.2">
      <c r="A15" s="424" t="s">
        <v>42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9"/>
      <c r="N15" s="9"/>
    </row>
    <row r="16" spans="1:14" s="10" customFormat="1" ht="20.25" customHeight="1" x14ac:dyDescent="0.2">
      <c r="A16" s="424" t="s">
        <v>247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9"/>
      <c r="N16" s="9"/>
    </row>
    <row r="17" spans="1:14" ht="10.1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  <c r="N17" s="2"/>
    </row>
    <row r="18" spans="1:14" ht="8.25" customHeight="1" x14ac:dyDescent="0.2">
      <c r="A18" s="4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4" s="16" customFormat="1" ht="34.5" customHeight="1" x14ac:dyDescent="0.2">
      <c r="A19" s="194" t="s">
        <v>248</v>
      </c>
      <c r="B19" s="456" t="s">
        <v>278</v>
      </c>
      <c r="C19" s="456"/>
      <c r="D19" s="457" t="s">
        <v>132</v>
      </c>
      <c r="E19" s="457"/>
      <c r="F19" s="457"/>
      <c r="G19" s="458"/>
      <c r="H19" s="442">
        <v>2146268</v>
      </c>
      <c r="I19" s="442"/>
      <c r="J19" s="210"/>
      <c r="K19" s="210"/>
      <c r="L19" s="211"/>
      <c r="M19" s="211"/>
    </row>
    <row r="20" spans="1:14" ht="45" customHeight="1" x14ac:dyDescent="0.2">
      <c r="A20" s="195"/>
      <c r="B20" s="441" t="s">
        <v>276</v>
      </c>
      <c r="C20" s="441"/>
      <c r="D20" s="441" t="s">
        <v>39</v>
      </c>
      <c r="E20" s="441"/>
      <c r="F20" s="441"/>
      <c r="G20" s="441"/>
      <c r="H20" s="441" t="s">
        <v>249</v>
      </c>
      <c r="I20" s="441"/>
      <c r="J20" s="208"/>
      <c r="K20" s="208"/>
      <c r="L20" s="209"/>
      <c r="M20" s="209"/>
    </row>
    <row r="21" spans="1:14" ht="14.45" customHeight="1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</row>
    <row r="22" spans="1:14" s="16" customFormat="1" ht="30" customHeight="1" x14ac:dyDescent="0.2">
      <c r="A22" s="197" t="s">
        <v>250</v>
      </c>
      <c r="B22" s="456" t="s">
        <v>277</v>
      </c>
      <c r="C22" s="456"/>
      <c r="D22" s="459" t="s">
        <v>132</v>
      </c>
      <c r="E22" s="459"/>
      <c r="F22" s="459"/>
      <c r="G22" s="460"/>
      <c r="H22" s="442">
        <v>2146268</v>
      </c>
      <c r="I22" s="442"/>
      <c r="J22" s="212"/>
      <c r="K22" s="212"/>
      <c r="L22" s="211"/>
      <c r="M22" s="211"/>
    </row>
    <row r="23" spans="1:14" ht="48.75" customHeight="1" x14ac:dyDescent="0.2">
      <c r="A23" s="195"/>
      <c r="B23" s="441" t="s">
        <v>276</v>
      </c>
      <c r="C23" s="441"/>
      <c r="D23" s="441" t="s">
        <v>39</v>
      </c>
      <c r="E23" s="441"/>
      <c r="F23" s="441"/>
      <c r="G23" s="441"/>
      <c r="H23" s="443" t="s">
        <v>249</v>
      </c>
      <c r="I23" s="443"/>
      <c r="J23" s="208"/>
      <c r="K23" s="208"/>
      <c r="L23" s="209"/>
      <c r="M23" s="209"/>
    </row>
    <row r="24" spans="1:14" ht="2.25" customHeight="1" x14ac:dyDescent="0.2">
      <c r="A24" s="198"/>
      <c r="B24" s="199"/>
      <c r="C24" s="199"/>
      <c r="D24" s="199"/>
      <c r="E24" s="199"/>
      <c r="F24" s="200"/>
      <c r="G24" s="200"/>
      <c r="H24" s="200"/>
      <c r="I24" s="201"/>
      <c r="J24" s="201"/>
      <c r="K24" s="201"/>
      <c r="L24" s="202"/>
      <c r="M24" s="203"/>
    </row>
    <row r="25" spans="1:14" s="16" customFormat="1" ht="29.25" customHeight="1" x14ac:dyDescent="0.2">
      <c r="A25" s="204" t="s">
        <v>251</v>
      </c>
      <c r="B25" s="205">
        <v>611090</v>
      </c>
      <c r="C25" s="462">
        <v>1090</v>
      </c>
      <c r="D25" s="463"/>
      <c r="E25" s="206">
        <v>960</v>
      </c>
      <c r="F25" s="464" t="s">
        <v>284</v>
      </c>
      <c r="G25" s="465"/>
      <c r="H25" s="465"/>
      <c r="I25" s="585"/>
      <c r="J25" s="464">
        <v>20201100000</v>
      </c>
      <c r="K25" s="585"/>
      <c r="L25" s="208"/>
      <c r="M25" s="208"/>
    </row>
    <row r="26" spans="1:14" ht="67.5" customHeight="1" x14ac:dyDescent="0.2">
      <c r="A26" s="202"/>
      <c r="B26" s="207" t="s">
        <v>252</v>
      </c>
      <c r="C26" s="443" t="s">
        <v>253</v>
      </c>
      <c r="D26" s="443"/>
      <c r="E26" s="207" t="s">
        <v>254</v>
      </c>
      <c r="F26" s="441" t="s">
        <v>255</v>
      </c>
      <c r="G26" s="441"/>
      <c r="H26" s="441"/>
      <c r="I26" s="441"/>
      <c r="J26" s="441" t="s">
        <v>256</v>
      </c>
      <c r="K26" s="441"/>
      <c r="L26" s="209"/>
      <c r="M26" s="209"/>
    </row>
    <row r="27" spans="1:14" ht="14.45" customHeight="1" x14ac:dyDescent="0.2"/>
    <row r="28" spans="1:14" s="18" customFormat="1" ht="14.45" customHeight="1" x14ac:dyDescent="0.25">
      <c r="A28" s="18" t="s">
        <v>51</v>
      </c>
      <c r="E28" s="37">
        <f>E29+E30</f>
        <v>8224446</v>
      </c>
      <c r="F28" s="18" t="s">
        <v>52</v>
      </c>
    </row>
    <row r="29" spans="1:14" s="18" customFormat="1" ht="14.45" customHeight="1" x14ac:dyDescent="0.25">
      <c r="B29" s="16" t="s">
        <v>53</v>
      </c>
      <c r="C29" s="16"/>
      <c r="D29" s="16"/>
      <c r="E29" s="168">
        <f>7583690-90400</f>
        <v>7493290</v>
      </c>
      <c r="F29" s="18" t="s">
        <v>52</v>
      </c>
    </row>
    <row r="30" spans="1:14" s="18" customFormat="1" ht="14.45" customHeight="1" x14ac:dyDescent="0.25">
      <c r="B30" s="16" t="s">
        <v>54</v>
      </c>
      <c r="C30" s="16"/>
      <c r="D30" s="16"/>
      <c r="E30" s="37">
        <v>731156</v>
      </c>
      <c r="F30" s="18" t="s">
        <v>52</v>
      </c>
    </row>
    <row r="31" spans="1:14" s="16" customFormat="1" ht="11.45" customHeight="1" x14ac:dyDescent="0.2"/>
    <row r="32" spans="1:14" s="16" customFormat="1" ht="14.45" customHeight="1" x14ac:dyDescent="0.2">
      <c r="A32" s="18" t="s">
        <v>176</v>
      </c>
    </row>
    <row r="33" spans="1:16" s="16" customFormat="1" ht="134.25" customHeight="1" x14ac:dyDescent="0.2">
      <c r="A33" s="586" t="s">
        <v>373</v>
      </c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27"/>
      <c r="M33" s="27"/>
      <c r="N33" s="27"/>
    </row>
    <row r="34" spans="1:16" s="16" customFormat="1" ht="8.25" hidden="1" customHeight="1" x14ac:dyDescent="0.2">
      <c r="A34" s="586"/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27"/>
      <c r="M34" s="27"/>
      <c r="N34" s="27"/>
    </row>
    <row r="35" spans="1:16" s="16" customFormat="1" ht="8.25" hidden="1" customHeight="1" x14ac:dyDescent="0.2">
      <c r="A35" s="586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123"/>
      <c r="M35" s="27"/>
      <c r="N35" s="27"/>
    </row>
    <row r="36" spans="1:16" s="16" customFormat="1" ht="16.5" customHeight="1" x14ac:dyDescent="0.2">
      <c r="A36" s="578" t="s">
        <v>177</v>
      </c>
      <c r="B36" s="579"/>
      <c r="C36" s="579"/>
      <c r="D36" s="579"/>
      <c r="E36" s="579"/>
      <c r="F36" s="579"/>
      <c r="G36" s="580"/>
      <c r="H36" s="184"/>
      <c r="I36" s="184"/>
      <c r="J36" s="184"/>
      <c r="K36" s="184"/>
      <c r="L36" s="123"/>
      <c r="M36" s="27"/>
      <c r="N36" s="27"/>
    </row>
    <row r="37" spans="1:16" s="16" customFormat="1" ht="26.25" customHeight="1" x14ac:dyDescent="0.2">
      <c r="A37" s="185" t="s">
        <v>178</v>
      </c>
      <c r="B37" s="581" t="s">
        <v>179</v>
      </c>
      <c r="C37" s="581"/>
      <c r="D37" s="581"/>
      <c r="E37" s="581"/>
      <c r="F37" s="581"/>
      <c r="G37" s="581"/>
      <c r="H37" s="184"/>
      <c r="I37" s="184"/>
      <c r="J37" s="184"/>
      <c r="K37" s="184"/>
      <c r="L37" s="123"/>
      <c r="M37" s="27"/>
      <c r="N37" s="27"/>
    </row>
    <row r="38" spans="1:16" s="16" customFormat="1" ht="30.75" customHeight="1" x14ac:dyDescent="0.2">
      <c r="A38" s="186">
        <v>1</v>
      </c>
      <c r="B38" s="581" t="s">
        <v>303</v>
      </c>
      <c r="C38" s="581"/>
      <c r="D38" s="581"/>
      <c r="E38" s="581"/>
      <c r="F38" s="581"/>
      <c r="G38" s="581"/>
      <c r="H38" s="184"/>
      <c r="I38" s="184"/>
      <c r="J38" s="184"/>
      <c r="K38" s="184"/>
      <c r="L38" s="123"/>
      <c r="M38" s="27"/>
      <c r="N38" s="27"/>
    </row>
    <row r="39" spans="1:16" s="16" customFormat="1" ht="14.45" customHeight="1" x14ac:dyDescent="0.2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23"/>
      <c r="M39" s="27"/>
      <c r="N39" s="27"/>
    </row>
    <row r="40" spans="1:16" s="16" customFormat="1" ht="15" customHeight="1" x14ac:dyDescent="0.2">
      <c r="A40" s="14" t="s">
        <v>240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27"/>
      <c r="N40" s="27"/>
    </row>
    <row r="41" spans="1:16" s="16" customFormat="1" ht="17.25" customHeight="1" x14ac:dyDescent="0.2">
      <c r="A41" s="550" t="s">
        <v>108</v>
      </c>
      <c r="B41" s="550"/>
      <c r="C41" s="550"/>
      <c r="D41" s="550"/>
      <c r="E41" s="550"/>
      <c r="F41" s="550"/>
      <c r="G41" s="550"/>
      <c r="H41" s="14"/>
      <c r="I41" s="14"/>
      <c r="J41" s="14"/>
      <c r="K41" s="14"/>
      <c r="L41" s="133"/>
      <c r="M41" s="133"/>
      <c r="N41" s="133"/>
      <c r="O41" s="133"/>
      <c r="P41" s="133"/>
    </row>
    <row r="42" spans="1:16" s="16" customFormat="1" ht="4.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33"/>
      <c r="M42" s="133"/>
      <c r="N42" s="133"/>
      <c r="O42" s="133"/>
      <c r="P42" s="133"/>
    </row>
    <row r="43" spans="1:16" s="16" customFormat="1" ht="14.45" customHeight="1" x14ac:dyDescent="0.2">
      <c r="A43" s="19" t="s">
        <v>181</v>
      </c>
      <c r="B43" s="18"/>
      <c r="C43" s="18"/>
      <c r="D43" s="18"/>
      <c r="E43" s="18"/>
    </row>
    <row r="44" spans="1:16" s="16" customFormat="1" ht="14.45" customHeight="1" x14ac:dyDescent="0.2">
      <c r="A44" s="121" t="s">
        <v>59</v>
      </c>
      <c r="B44" s="541" t="s">
        <v>60</v>
      </c>
      <c r="C44" s="551"/>
      <c r="D44" s="551"/>
      <c r="E44" s="551"/>
      <c r="F44" s="551"/>
      <c r="G44" s="551"/>
      <c r="H44" s="542"/>
      <c r="I44" s="133"/>
      <c r="J44" s="133"/>
      <c r="K44" s="133"/>
      <c r="L44" s="133"/>
      <c r="M44" s="133"/>
      <c r="N44" s="133"/>
    </row>
    <row r="45" spans="1:16" s="16" customFormat="1" ht="27" customHeight="1" x14ac:dyDescent="0.2">
      <c r="A45" s="121">
        <v>1</v>
      </c>
      <c r="B45" s="538" t="s">
        <v>167</v>
      </c>
      <c r="C45" s="539"/>
      <c r="D45" s="539"/>
      <c r="E45" s="539"/>
      <c r="F45" s="539"/>
      <c r="G45" s="539"/>
      <c r="H45" s="540"/>
      <c r="I45" s="133"/>
      <c r="J45" s="133"/>
      <c r="K45" s="133"/>
      <c r="L45" s="133"/>
      <c r="M45" s="133"/>
      <c r="N45" s="133"/>
    </row>
    <row r="46" spans="1:16" s="16" customFormat="1" ht="24.75" customHeight="1" x14ac:dyDescent="0.2">
      <c r="A46" s="121">
        <v>2</v>
      </c>
      <c r="B46" s="473" t="s">
        <v>288</v>
      </c>
      <c r="C46" s="537"/>
      <c r="D46" s="537"/>
      <c r="E46" s="537"/>
      <c r="F46" s="537"/>
      <c r="G46" s="537"/>
      <c r="H46" s="474"/>
      <c r="I46" s="133"/>
      <c r="J46" s="133"/>
      <c r="K46" s="133"/>
      <c r="L46" s="133"/>
      <c r="M46" s="133"/>
      <c r="N46" s="133"/>
    </row>
    <row r="47" spans="1:16" s="16" customFormat="1" ht="11.25" customHeight="1" x14ac:dyDescent="0.2"/>
    <row r="48" spans="1:16" s="16" customFormat="1" ht="15.75" customHeight="1" x14ac:dyDescent="0.2">
      <c r="A48" s="18" t="s">
        <v>183</v>
      </c>
    </row>
    <row r="49" spans="1:11" s="16" customFormat="1" ht="9.75" customHeight="1" x14ac:dyDescent="0.2">
      <c r="A49" s="18"/>
      <c r="H49" s="20" t="s">
        <v>52</v>
      </c>
    </row>
    <row r="50" spans="1:11" s="16" customFormat="1" ht="14.45" customHeight="1" x14ac:dyDescent="0.2">
      <c r="A50" s="116" t="s">
        <v>59</v>
      </c>
      <c r="B50" s="543" t="s">
        <v>63</v>
      </c>
      <c r="C50" s="544"/>
      <c r="D50" s="545"/>
      <c r="E50" s="116" t="s">
        <v>64</v>
      </c>
      <c r="F50" s="116" t="s">
        <v>65</v>
      </c>
      <c r="G50" s="541" t="s">
        <v>67</v>
      </c>
      <c r="H50" s="542"/>
      <c r="I50" s="31"/>
      <c r="J50" s="133"/>
      <c r="K50" s="133"/>
    </row>
    <row r="51" spans="1:11" s="16" customFormat="1" ht="57" customHeight="1" x14ac:dyDescent="0.2">
      <c r="A51" s="116">
        <v>1</v>
      </c>
      <c r="B51" s="479" t="s">
        <v>143</v>
      </c>
      <c r="C51" s="479"/>
      <c r="D51" s="479"/>
      <c r="E51" s="34">
        <f>E29-E53</f>
        <v>7447150.7699999996</v>
      </c>
      <c r="F51" s="34">
        <f>E30</f>
        <v>731156</v>
      </c>
      <c r="G51" s="573">
        <f>E51+F51</f>
        <v>8178306.7699999996</v>
      </c>
      <c r="H51" s="574"/>
      <c r="I51" s="32"/>
      <c r="J51" s="133"/>
      <c r="K51" s="133"/>
    </row>
    <row r="52" spans="1:11" s="16" customFormat="1" ht="27.75" hidden="1" customHeight="1" x14ac:dyDescent="0.2">
      <c r="A52" s="116"/>
      <c r="B52" s="531" t="s">
        <v>279</v>
      </c>
      <c r="C52" s="532"/>
      <c r="D52" s="533"/>
      <c r="E52" s="34">
        <v>7200</v>
      </c>
      <c r="F52" s="34"/>
      <c r="G52" s="573">
        <f>E52+F52</f>
        <v>7200</v>
      </c>
      <c r="H52" s="574"/>
      <c r="I52" s="133"/>
      <c r="J52" s="133"/>
      <c r="K52" s="133"/>
    </row>
    <row r="53" spans="1:11" s="16" customFormat="1" ht="29.25" customHeight="1" x14ac:dyDescent="0.2">
      <c r="A53" s="283">
        <v>2</v>
      </c>
      <c r="B53" s="479" t="s">
        <v>288</v>
      </c>
      <c r="C53" s="479"/>
      <c r="D53" s="479"/>
      <c r="E53" s="287">
        <v>46139.23</v>
      </c>
      <c r="F53" s="286"/>
      <c r="G53" s="573">
        <f>E53+F53</f>
        <v>46139.23</v>
      </c>
      <c r="H53" s="574"/>
      <c r="I53" s="285"/>
      <c r="J53" s="285"/>
      <c r="K53" s="285"/>
    </row>
    <row r="54" spans="1:11" s="16" customFormat="1" ht="20.45" customHeight="1" x14ac:dyDescent="0.2">
      <c r="A54" s="473" t="s">
        <v>67</v>
      </c>
      <c r="B54" s="537"/>
      <c r="C54" s="537"/>
      <c r="D54" s="474"/>
      <c r="E54" s="34">
        <f>E51+E53</f>
        <v>7493290</v>
      </c>
      <c r="F54" s="34">
        <f>F51+F53</f>
        <v>731156</v>
      </c>
      <c r="G54" s="573">
        <f>G51+G53</f>
        <v>8224446</v>
      </c>
      <c r="H54" s="574"/>
      <c r="I54" s="131"/>
      <c r="J54" s="131"/>
      <c r="K54" s="133"/>
    </row>
    <row r="55" spans="1:11" s="16" customFormat="1" ht="14.45" customHeight="1" x14ac:dyDescent="0.2">
      <c r="I55" s="133"/>
      <c r="J55" s="133"/>
      <c r="K55" s="133"/>
    </row>
    <row r="56" spans="1:11" s="16" customFormat="1" ht="14.45" customHeight="1" x14ac:dyDescent="0.2">
      <c r="A56" s="19" t="s">
        <v>185</v>
      </c>
      <c r="B56" s="18"/>
      <c r="C56" s="18"/>
      <c r="D56" s="21"/>
      <c r="E56" s="18"/>
      <c r="F56" s="18"/>
      <c r="G56" s="21"/>
    </row>
    <row r="57" spans="1:11" s="16" customFormat="1" ht="14.45" customHeight="1" x14ac:dyDescent="0.2">
      <c r="B57" s="22"/>
      <c r="C57" s="22"/>
      <c r="D57" s="22"/>
      <c r="E57" s="22"/>
      <c r="F57" s="22"/>
      <c r="H57" s="20" t="s">
        <v>52</v>
      </c>
    </row>
    <row r="58" spans="1:11" s="16" customFormat="1" ht="14.45" customHeight="1" x14ac:dyDescent="0.2">
      <c r="A58" s="116" t="s">
        <v>59</v>
      </c>
      <c r="B58" s="473" t="s">
        <v>69</v>
      </c>
      <c r="C58" s="537"/>
      <c r="D58" s="474"/>
      <c r="E58" s="116" t="s">
        <v>64</v>
      </c>
      <c r="F58" s="116" t="s">
        <v>65</v>
      </c>
      <c r="G58" s="522" t="s">
        <v>67</v>
      </c>
      <c r="H58" s="523"/>
    </row>
    <row r="59" spans="1:11" s="16" customFormat="1" ht="38.25" customHeight="1" x14ac:dyDescent="0.2">
      <c r="A59" s="187">
        <v>1</v>
      </c>
      <c r="B59" s="480" t="s">
        <v>70</v>
      </c>
      <c r="C59" s="481"/>
      <c r="D59" s="482"/>
      <c r="E59" s="34">
        <f>E54</f>
        <v>7493290</v>
      </c>
      <c r="F59" s="34">
        <f>F54</f>
        <v>731156</v>
      </c>
      <c r="G59" s="573">
        <f>E59+F59</f>
        <v>8224446</v>
      </c>
      <c r="H59" s="574"/>
    </row>
    <row r="60" spans="1:11" s="16" customFormat="1" ht="14.25" customHeight="1" x14ac:dyDescent="0.2">
      <c r="A60" s="538" t="s">
        <v>67</v>
      </c>
      <c r="B60" s="539"/>
      <c r="C60" s="539"/>
      <c r="D60" s="540"/>
      <c r="E60" s="75">
        <f>E59</f>
        <v>7493290</v>
      </c>
      <c r="F60" s="75">
        <f>F59</f>
        <v>731156</v>
      </c>
      <c r="G60" s="573">
        <f>G59</f>
        <v>8224446</v>
      </c>
      <c r="H60" s="574"/>
    </row>
    <row r="61" spans="1:11" s="16" customFormat="1" ht="9" customHeight="1" x14ac:dyDescent="0.2"/>
    <row r="62" spans="1:11" s="16" customFormat="1" ht="14.45" customHeight="1" x14ac:dyDescent="0.2">
      <c r="A62" s="18" t="s">
        <v>186</v>
      </c>
    </row>
    <row r="63" spans="1:11" s="16" customFormat="1" ht="6" customHeight="1" x14ac:dyDescent="0.2"/>
    <row r="64" spans="1:11" s="16" customFormat="1" ht="36" customHeight="1" x14ac:dyDescent="0.2">
      <c r="A64" s="116" t="s">
        <v>59</v>
      </c>
      <c r="B64" s="433" t="s">
        <v>72</v>
      </c>
      <c r="C64" s="433"/>
      <c r="D64" s="124" t="s">
        <v>73</v>
      </c>
      <c r="E64" s="124" t="s">
        <v>74</v>
      </c>
      <c r="F64" s="124" t="s">
        <v>64</v>
      </c>
      <c r="G64" s="124" t="s">
        <v>65</v>
      </c>
      <c r="H64" s="124" t="s">
        <v>67</v>
      </c>
      <c r="I64" s="133"/>
      <c r="J64" s="133"/>
      <c r="K64" s="133"/>
    </row>
    <row r="65" spans="1:17" s="16" customFormat="1" ht="31.5" customHeight="1" x14ac:dyDescent="0.2">
      <c r="A65" s="582" t="s">
        <v>168</v>
      </c>
      <c r="B65" s="583"/>
      <c r="C65" s="583"/>
      <c r="D65" s="583"/>
      <c r="E65" s="583"/>
      <c r="F65" s="583"/>
      <c r="G65" s="583"/>
      <c r="H65" s="584"/>
      <c r="I65" s="133"/>
      <c r="J65" s="133"/>
      <c r="K65" s="133"/>
    </row>
    <row r="66" spans="1:17" s="16" customFormat="1" ht="16.5" customHeight="1" x14ac:dyDescent="0.2">
      <c r="A66" s="39" t="s">
        <v>121</v>
      </c>
      <c r="B66" s="571" t="s">
        <v>75</v>
      </c>
      <c r="C66" s="572"/>
      <c r="D66" s="117"/>
      <c r="E66" s="117"/>
      <c r="F66" s="117"/>
      <c r="G66" s="117"/>
      <c r="H66" s="117"/>
    </row>
    <row r="67" spans="1:17" s="16" customFormat="1" ht="28.5" x14ac:dyDescent="0.2">
      <c r="A67" s="124"/>
      <c r="B67" s="479" t="s">
        <v>1</v>
      </c>
      <c r="C67" s="479"/>
      <c r="D67" s="116" t="s">
        <v>77</v>
      </c>
      <c r="E67" s="116" t="s">
        <v>78</v>
      </c>
      <c r="F67" s="117">
        <v>1</v>
      </c>
      <c r="G67" s="117"/>
      <c r="H67" s="117">
        <v>1</v>
      </c>
    </row>
    <row r="68" spans="1:17" s="16" customFormat="1" ht="39.75" customHeight="1" x14ac:dyDescent="0.2">
      <c r="A68" s="124"/>
      <c r="B68" s="479" t="s">
        <v>80</v>
      </c>
      <c r="C68" s="479"/>
      <c r="D68" s="116" t="s">
        <v>77</v>
      </c>
      <c r="E68" s="116" t="s">
        <v>81</v>
      </c>
      <c r="F68" s="193">
        <f>F69+F70+F71+F72</f>
        <v>89.25</v>
      </c>
      <c r="G68" s="28"/>
      <c r="H68" s="28">
        <f>H69+H70+H71+H72</f>
        <v>89.25</v>
      </c>
    </row>
    <row r="69" spans="1:17" s="16" customFormat="1" ht="22.5" customHeight="1" x14ac:dyDescent="0.2">
      <c r="A69" s="124"/>
      <c r="B69" s="479" t="s">
        <v>82</v>
      </c>
      <c r="C69" s="479"/>
      <c r="D69" s="116" t="s">
        <v>77</v>
      </c>
      <c r="E69" s="116" t="s">
        <v>81</v>
      </c>
      <c r="F69" s="193">
        <v>68.25</v>
      </c>
      <c r="G69" s="117"/>
      <c r="H69" s="28">
        <f t="shared" ref="H69:H79" si="0">F69+G69</f>
        <v>68.25</v>
      </c>
    </row>
    <row r="70" spans="1:17" s="16" customFormat="1" ht="34.5" customHeight="1" x14ac:dyDescent="0.2">
      <c r="A70" s="124"/>
      <c r="B70" s="479" t="s">
        <v>83</v>
      </c>
      <c r="C70" s="479"/>
      <c r="D70" s="116" t="s">
        <v>77</v>
      </c>
      <c r="E70" s="116" t="s">
        <v>81</v>
      </c>
      <c r="F70" s="193">
        <v>6</v>
      </c>
      <c r="G70" s="117"/>
      <c r="H70" s="28">
        <f t="shared" si="0"/>
        <v>6</v>
      </c>
    </row>
    <row r="71" spans="1:17" s="16" customFormat="1" ht="14.25" x14ac:dyDescent="0.2">
      <c r="A71" s="124"/>
      <c r="B71" s="479" t="s">
        <v>84</v>
      </c>
      <c r="C71" s="479"/>
      <c r="D71" s="116" t="s">
        <v>77</v>
      </c>
      <c r="E71" s="116" t="s">
        <v>81</v>
      </c>
      <c r="F71" s="193">
        <v>5.5</v>
      </c>
      <c r="G71" s="117"/>
      <c r="H71" s="28">
        <f t="shared" si="0"/>
        <v>5.5</v>
      </c>
    </row>
    <row r="72" spans="1:17" s="16" customFormat="1" ht="14.25" customHeight="1" x14ac:dyDescent="0.2">
      <c r="A72" s="124"/>
      <c r="B72" s="479" t="s">
        <v>85</v>
      </c>
      <c r="C72" s="479"/>
      <c r="D72" s="116" t="s">
        <v>77</v>
      </c>
      <c r="E72" s="116" t="s">
        <v>81</v>
      </c>
      <c r="F72" s="193">
        <v>9.5</v>
      </c>
      <c r="G72" s="117"/>
      <c r="H72" s="28">
        <f t="shared" si="0"/>
        <v>9.5</v>
      </c>
    </row>
    <row r="73" spans="1:17" s="16" customFormat="1" ht="40.5" hidden="1" customHeight="1" x14ac:dyDescent="0.2">
      <c r="A73" s="267"/>
      <c r="B73" s="531" t="s">
        <v>280</v>
      </c>
      <c r="C73" s="533"/>
      <c r="D73" s="270" t="s">
        <v>52</v>
      </c>
      <c r="E73" s="270" t="s">
        <v>95</v>
      </c>
      <c r="F73" s="301">
        <f>E52</f>
        <v>7200</v>
      </c>
      <c r="G73" s="331"/>
      <c r="H73" s="331">
        <f t="shared" si="0"/>
        <v>7200</v>
      </c>
    </row>
    <row r="74" spans="1:17" s="16" customFormat="1" ht="15" x14ac:dyDescent="0.2">
      <c r="A74" s="39" t="s">
        <v>122</v>
      </c>
      <c r="B74" s="571" t="s">
        <v>86</v>
      </c>
      <c r="C74" s="571"/>
      <c r="D74" s="86"/>
      <c r="E74" s="86"/>
      <c r="F74" s="91"/>
      <c r="G74" s="117"/>
      <c r="H74" s="28">
        <f t="shared" si="0"/>
        <v>0</v>
      </c>
    </row>
    <row r="75" spans="1:17" s="16" customFormat="1" ht="45.75" customHeight="1" x14ac:dyDescent="0.2">
      <c r="A75" s="124"/>
      <c r="B75" s="479" t="s">
        <v>109</v>
      </c>
      <c r="C75" s="479"/>
      <c r="D75" s="116" t="s">
        <v>88</v>
      </c>
      <c r="E75" s="116" t="s">
        <v>78</v>
      </c>
      <c r="F75" s="188">
        <v>3383</v>
      </c>
      <c r="G75" s="188"/>
      <c r="H75" s="188">
        <f t="shared" si="0"/>
        <v>3383</v>
      </c>
      <c r="M75" s="30"/>
      <c r="N75" s="30"/>
      <c r="O75" s="30"/>
      <c r="P75" s="30"/>
      <c r="Q75" s="30"/>
    </row>
    <row r="76" spans="1:17" s="16" customFormat="1" ht="45.75" hidden="1" customHeight="1" x14ac:dyDescent="0.2">
      <c r="A76" s="267"/>
      <c r="B76" s="531" t="s">
        <v>281</v>
      </c>
      <c r="C76" s="533"/>
      <c r="D76" s="23" t="s">
        <v>77</v>
      </c>
      <c r="E76" s="270" t="s">
        <v>95</v>
      </c>
      <c r="F76" s="188">
        <v>1</v>
      </c>
      <c r="G76" s="188"/>
      <c r="H76" s="188">
        <f t="shared" si="0"/>
        <v>1</v>
      </c>
      <c r="M76" s="30"/>
      <c r="N76" s="30"/>
      <c r="O76" s="30"/>
      <c r="P76" s="30"/>
      <c r="Q76" s="30"/>
    </row>
    <row r="77" spans="1:17" s="16" customFormat="1" ht="15.75" customHeight="1" x14ac:dyDescent="0.2">
      <c r="A77" s="39" t="s">
        <v>123</v>
      </c>
      <c r="B77" s="571" t="s">
        <v>91</v>
      </c>
      <c r="C77" s="571"/>
      <c r="D77" s="86"/>
      <c r="E77" s="86"/>
      <c r="F77" s="35"/>
      <c r="G77" s="35"/>
      <c r="H77" s="28"/>
      <c r="M77" s="30" t="s">
        <v>112</v>
      </c>
      <c r="N77" s="30" t="s">
        <v>113</v>
      </c>
      <c r="O77" s="30" t="s">
        <v>114</v>
      </c>
      <c r="P77" s="30"/>
      <c r="Q77" s="30"/>
    </row>
    <row r="78" spans="1:17" s="16" customFormat="1" ht="29.25" customHeight="1" x14ac:dyDescent="0.2">
      <c r="A78" s="124"/>
      <c r="B78" s="479" t="s">
        <v>110</v>
      </c>
      <c r="C78" s="479"/>
      <c r="D78" s="23" t="s">
        <v>94</v>
      </c>
      <c r="E78" s="116" t="s">
        <v>95</v>
      </c>
      <c r="F78" s="35">
        <f>ROUND(E54/F75,0)</f>
        <v>2215</v>
      </c>
      <c r="G78" s="35">
        <f>ROUND(F54/F75,0)</f>
        <v>216</v>
      </c>
      <c r="H78" s="35">
        <f t="shared" si="0"/>
        <v>2431</v>
      </c>
      <c r="M78" s="30"/>
      <c r="N78" s="30"/>
      <c r="O78" s="30"/>
      <c r="P78" s="30"/>
      <c r="Q78" s="30"/>
    </row>
    <row r="79" spans="1:17" s="16" customFormat="1" ht="100.5" hidden="1" customHeight="1" x14ac:dyDescent="0.2">
      <c r="A79" s="267"/>
      <c r="B79" s="531" t="s">
        <v>282</v>
      </c>
      <c r="C79" s="533"/>
      <c r="D79" s="23" t="s">
        <v>94</v>
      </c>
      <c r="E79" s="270" t="s">
        <v>204</v>
      </c>
      <c r="F79" s="35">
        <f>F73/F76</f>
        <v>7200</v>
      </c>
      <c r="G79" s="35"/>
      <c r="H79" s="35">
        <f t="shared" si="0"/>
        <v>7200</v>
      </c>
      <c r="M79" s="30"/>
      <c r="N79" s="30"/>
      <c r="O79" s="30"/>
      <c r="P79" s="30"/>
      <c r="Q79" s="30"/>
    </row>
    <row r="80" spans="1:17" s="16" customFormat="1" ht="13.5" customHeight="1" x14ac:dyDescent="0.2">
      <c r="A80" s="39" t="s">
        <v>124</v>
      </c>
      <c r="B80" s="571" t="s">
        <v>96</v>
      </c>
      <c r="C80" s="571"/>
      <c r="D80" s="86"/>
      <c r="E80" s="86"/>
      <c r="F80" s="117"/>
      <c r="G80" s="117"/>
      <c r="H80" s="117"/>
      <c r="M80" s="30"/>
      <c r="N80" s="30"/>
      <c r="O80" s="30"/>
      <c r="P80" s="30"/>
      <c r="Q80" s="30"/>
    </row>
    <row r="81" spans="1:17" s="16" customFormat="1" ht="30.75" customHeight="1" x14ac:dyDescent="0.2">
      <c r="A81" s="124"/>
      <c r="B81" s="479" t="s">
        <v>115</v>
      </c>
      <c r="C81" s="479"/>
      <c r="D81" s="116" t="s">
        <v>88</v>
      </c>
      <c r="E81" s="116" t="s">
        <v>116</v>
      </c>
      <c r="F81" s="91">
        <v>569</v>
      </c>
      <c r="G81" s="117"/>
      <c r="H81" s="117">
        <f>F81</f>
        <v>569</v>
      </c>
      <c r="M81" s="30"/>
      <c r="N81" s="30"/>
      <c r="O81" s="30"/>
      <c r="P81" s="30"/>
      <c r="Q81" s="30"/>
    </row>
    <row r="82" spans="1:17" s="16" customFormat="1" ht="18.75" customHeight="1" x14ac:dyDescent="0.2">
      <c r="A82" s="582" t="s">
        <v>289</v>
      </c>
      <c r="B82" s="583"/>
      <c r="C82" s="583"/>
      <c r="D82" s="583"/>
      <c r="E82" s="583"/>
      <c r="F82" s="583"/>
      <c r="G82" s="583"/>
      <c r="H82" s="584"/>
      <c r="M82" s="30"/>
      <c r="N82" s="30"/>
      <c r="O82" s="30"/>
      <c r="P82" s="30"/>
      <c r="Q82" s="30"/>
    </row>
    <row r="83" spans="1:17" s="16" customFormat="1" ht="13.9" customHeight="1" x14ac:dyDescent="0.2">
      <c r="A83" s="39" t="s">
        <v>125</v>
      </c>
      <c r="B83" s="571" t="s">
        <v>75</v>
      </c>
      <c r="C83" s="572"/>
      <c r="D83" s="124"/>
      <c r="E83" s="124"/>
      <c r="F83" s="124"/>
      <c r="G83" s="124"/>
      <c r="H83" s="124"/>
      <c r="M83" s="30"/>
      <c r="N83" s="30"/>
      <c r="O83" s="30"/>
      <c r="P83" s="30"/>
      <c r="Q83" s="30"/>
    </row>
    <row r="84" spans="1:17" s="16" customFormat="1" ht="34.5" customHeight="1" x14ac:dyDescent="0.2">
      <c r="A84" s="124"/>
      <c r="B84" s="473" t="s">
        <v>128</v>
      </c>
      <c r="C84" s="474"/>
      <c r="D84" s="124" t="s">
        <v>94</v>
      </c>
      <c r="E84" s="124" t="s">
        <v>213</v>
      </c>
      <c r="F84" s="40">
        <f>E53</f>
        <v>46139.23</v>
      </c>
      <c r="G84" s="40"/>
      <c r="H84" s="40">
        <f>F84+G84</f>
        <v>46139.23</v>
      </c>
      <c r="M84" s="30"/>
      <c r="N84" s="30"/>
      <c r="O84" s="30"/>
      <c r="P84" s="30"/>
      <c r="Q84" s="30"/>
    </row>
    <row r="85" spans="1:17" s="16" customFormat="1" ht="13.9" customHeight="1" x14ac:dyDescent="0.2">
      <c r="A85" s="39" t="s">
        <v>126</v>
      </c>
      <c r="B85" s="571" t="s">
        <v>96</v>
      </c>
      <c r="C85" s="571"/>
      <c r="D85" s="124"/>
      <c r="E85" s="124"/>
      <c r="F85" s="40"/>
      <c r="G85" s="40"/>
      <c r="H85" s="40"/>
      <c r="M85" s="30"/>
      <c r="N85" s="30"/>
      <c r="O85" s="30"/>
      <c r="P85" s="30"/>
      <c r="Q85" s="30"/>
    </row>
    <row r="86" spans="1:17" s="16" customFormat="1" ht="30.75" customHeight="1" x14ac:dyDescent="0.2">
      <c r="A86" s="117"/>
      <c r="B86" s="473" t="s">
        <v>129</v>
      </c>
      <c r="C86" s="474"/>
      <c r="D86" s="124" t="s">
        <v>99</v>
      </c>
      <c r="E86" s="124" t="s">
        <v>213</v>
      </c>
      <c r="F86" s="40">
        <v>100</v>
      </c>
      <c r="G86" s="40"/>
      <c r="H86" s="40">
        <f>F86+G86</f>
        <v>100</v>
      </c>
      <c r="M86" s="30"/>
      <c r="N86" s="30"/>
      <c r="O86" s="30"/>
      <c r="P86" s="30"/>
      <c r="Q86" s="30"/>
    </row>
    <row r="87" spans="1:17" s="16" customFormat="1" ht="6.75" customHeight="1" x14ac:dyDescent="0.2">
      <c r="A87" s="131"/>
      <c r="B87" s="126"/>
      <c r="C87" s="126"/>
      <c r="D87" s="132"/>
      <c r="E87" s="132"/>
      <c r="F87" s="133"/>
      <c r="G87" s="133"/>
      <c r="H87" s="133"/>
      <c r="M87" s="30"/>
      <c r="N87" s="30"/>
      <c r="O87" s="30"/>
      <c r="P87" s="30"/>
      <c r="Q87" s="30"/>
    </row>
    <row r="88" spans="1:17" s="16" customFormat="1" ht="10.5" hidden="1" customHeight="1" x14ac:dyDescent="0.2">
      <c r="A88" s="131"/>
      <c r="B88" s="126"/>
      <c r="C88" s="126"/>
      <c r="D88" s="132"/>
      <c r="E88" s="132"/>
      <c r="F88" s="133"/>
      <c r="G88" s="133"/>
      <c r="H88" s="133"/>
      <c r="M88" s="30"/>
      <c r="N88" s="30"/>
      <c r="O88" s="30"/>
      <c r="P88" s="30"/>
      <c r="Q88" s="30"/>
    </row>
    <row r="89" spans="1:17" s="16" customFormat="1" ht="66.75" customHeight="1" x14ac:dyDescent="0.3">
      <c r="A89" s="390" t="s">
        <v>136</v>
      </c>
      <c r="B89" s="390"/>
      <c r="C89" s="390"/>
      <c r="D89" s="372"/>
      <c r="E89" s="372"/>
      <c r="F89" s="70"/>
      <c r="G89" s="70"/>
      <c r="H89" s="376" t="s">
        <v>137</v>
      </c>
      <c r="I89" s="376"/>
      <c r="M89" s="30"/>
      <c r="N89" s="30"/>
      <c r="O89" s="30"/>
      <c r="P89" s="30"/>
      <c r="Q89" s="30"/>
    </row>
    <row r="90" spans="1:17" s="16" customFormat="1" ht="15" x14ac:dyDescent="0.25">
      <c r="A90" s="48"/>
      <c r="B90" s="48"/>
      <c r="C90" s="48"/>
      <c r="D90" s="377" t="s">
        <v>100</v>
      </c>
      <c r="E90" s="377"/>
      <c r="F90" s="47"/>
      <c r="G90" s="47"/>
      <c r="H90" s="374" t="s">
        <v>101</v>
      </c>
      <c r="I90" s="374"/>
      <c r="J90" s="44"/>
      <c r="K90" s="44"/>
      <c r="M90" s="30"/>
      <c r="N90" s="30"/>
      <c r="O90" s="30"/>
      <c r="P90" s="30"/>
      <c r="Q90" s="30"/>
    </row>
    <row r="91" spans="1:17" s="16" customFormat="1" ht="9" customHeight="1" x14ac:dyDescent="0.3">
      <c r="A91" s="71"/>
      <c r="B91" s="71"/>
      <c r="C91" s="71"/>
      <c r="D91" s="272"/>
      <c r="E91" s="272"/>
      <c r="F91" s="70"/>
      <c r="G91" s="70"/>
      <c r="H91" s="275"/>
      <c r="I91" s="275"/>
      <c r="J91" s="44"/>
      <c r="K91" s="44"/>
      <c r="M91" s="30"/>
      <c r="N91" s="30"/>
      <c r="O91" s="30"/>
      <c r="P91" s="30"/>
      <c r="Q91" s="30"/>
    </row>
    <row r="92" spans="1:17" s="16" customFormat="1" ht="18.75" x14ac:dyDescent="0.3">
      <c r="A92" s="71" t="s">
        <v>102</v>
      </c>
      <c r="B92" s="71"/>
      <c r="C92" s="71"/>
      <c r="D92" s="70"/>
      <c r="E92" s="70"/>
      <c r="F92" s="70"/>
      <c r="G92" s="70"/>
      <c r="H92" s="70"/>
      <c r="I92" s="70"/>
      <c r="J92" s="44"/>
      <c r="K92" s="44"/>
    </row>
    <row r="93" spans="1:17" ht="2.25" customHeight="1" x14ac:dyDescent="0.3">
      <c r="A93" s="71"/>
      <c r="B93" s="71"/>
      <c r="C93" s="71"/>
      <c r="D93" s="70"/>
      <c r="E93" s="70"/>
      <c r="F93" s="70"/>
      <c r="G93" s="70"/>
      <c r="H93" s="70"/>
      <c r="I93" s="70"/>
      <c r="J93" s="44"/>
      <c r="K93" s="44"/>
    </row>
    <row r="94" spans="1:17" ht="92.25" customHeight="1" x14ac:dyDescent="0.3">
      <c r="A94" s="380" t="s">
        <v>283</v>
      </c>
      <c r="B94" s="380"/>
      <c r="C94" s="380"/>
      <c r="D94" s="70"/>
      <c r="E94" s="70"/>
      <c r="F94" s="70"/>
      <c r="G94" s="70"/>
      <c r="H94" s="70"/>
      <c r="I94" s="70"/>
      <c r="J94" s="44"/>
      <c r="K94" s="44"/>
    </row>
    <row r="95" spans="1:17" s="16" customFormat="1" ht="78.75" customHeight="1" x14ac:dyDescent="0.3">
      <c r="A95" s="378" t="s">
        <v>159</v>
      </c>
      <c r="B95" s="378"/>
      <c r="C95" s="378"/>
      <c r="D95" s="74"/>
      <c r="E95" s="74"/>
      <c r="F95" s="70"/>
      <c r="G95" s="70"/>
      <c r="H95" s="379" t="s">
        <v>206</v>
      </c>
      <c r="I95" s="379"/>
      <c r="J95" s="44"/>
      <c r="K95" s="44"/>
    </row>
    <row r="96" spans="1:17" s="16" customFormat="1" ht="18.75" x14ac:dyDescent="0.3">
      <c r="A96" s="70"/>
      <c r="B96" s="70"/>
      <c r="C96" s="47"/>
      <c r="D96" s="373" t="s">
        <v>100</v>
      </c>
      <c r="E96" s="373"/>
      <c r="F96" s="47"/>
      <c r="G96" s="47"/>
      <c r="H96" s="374" t="s">
        <v>101</v>
      </c>
      <c r="I96" s="374"/>
      <c r="J96" s="44"/>
      <c r="K96" s="44"/>
    </row>
    <row r="97" spans="1:11" s="16" customFormat="1" ht="14.25" x14ac:dyDescent="0.2">
      <c r="A97" s="1"/>
      <c r="B97" s="166"/>
      <c r="C97" s="166"/>
      <c r="D97" s="1"/>
      <c r="E97" s="1"/>
      <c r="F97" s="1"/>
      <c r="G97" s="1"/>
      <c r="H97" s="1"/>
      <c r="I97" s="1"/>
      <c r="J97" s="1"/>
      <c r="K97" s="1"/>
    </row>
    <row r="98" spans="1:11" x14ac:dyDescent="0.2">
      <c r="B98" s="375" t="s">
        <v>207</v>
      </c>
      <c r="C98" s="375"/>
    </row>
    <row r="99" spans="1:11" x14ac:dyDescent="0.2">
      <c r="B99" s="6"/>
      <c r="C99" s="6"/>
    </row>
    <row r="100" spans="1:11" x14ac:dyDescent="0.2">
      <c r="B100" s="167" t="s">
        <v>208</v>
      </c>
      <c r="C100" s="6"/>
    </row>
    <row r="101" spans="1:11" x14ac:dyDescent="0.2">
      <c r="B101" s="6"/>
      <c r="C101" s="6"/>
    </row>
    <row r="102" spans="1:11" x14ac:dyDescent="0.2">
      <c r="B102" s="6"/>
      <c r="C102" s="6"/>
    </row>
  </sheetData>
  <mergeCells count="86">
    <mergeCell ref="B85:C85"/>
    <mergeCell ref="B86:C86"/>
    <mergeCell ref="B73:C73"/>
    <mergeCell ref="B76:C76"/>
    <mergeCell ref="B79:C79"/>
    <mergeCell ref="B78:C78"/>
    <mergeCell ref="B75:C75"/>
    <mergeCell ref="B74:C74"/>
    <mergeCell ref="B77:C77"/>
    <mergeCell ref="D96:E96"/>
    <mergeCell ref="H96:I96"/>
    <mergeCell ref="B98:C98"/>
    <mergeCell ref="B80:C80"/>
    <mergeCell ref="B81:C81"/>
    <mergeCell ref="A94:C94"/>
    <mergeCell ref="A95:C95"/>
    <mergeCell ref="D89:E89"/>
    <mergeCell ref="H89:I89"/>
    <mergeCell ref="A89:C89"/>
    <mergeCell ref="D90:E90"/>
    <mergeCell ref="H90:I90"/>
    <mergeCell ref="H95:I95"/>
    <mergeCell ref="A82:H82"/>
    <mergeCell ref="B83:C83"/>
    <mergeCell ref="B84:C84"/>
    <mergeCell ref="C25:D25"/>
    <mergeCell ref="F25:I25"/>
    <mergeCell ref="B72:C72"/>
    <mergeCell ref="B70:C70"/>
    <mergeCell ref="B71:C71"/>
    <mergeCell ref="B69:C69"/>
    <mergeCell ref="A33:K35"/>
    <mergeCell ref="B53:D53"/>
    <mergeCell ref="G53:H53"/>
    <mergeCell ref="J25:K25"/>
    <mergeCell ref="C26:D26"/>
    <mergeCell ref="F26:I26"/>
    <mergeCell ref="J26:K26"/>
    <mergeCell ref="B68:C68"/>
    <mergeCell ref="B64:C64"/>
    <mergeCell ref="B66:C66"/>
    <mergeCell ref="B67:C67"/>
    <mergeCell ref="B52:D52"/>
    <mergeCell ref="G52:H52"/>
    <mergeCell ref="B58:D58"/>
    <mergeCell ref="G58:H58"/>
    <mergeCell ref="G54:H54"/>
    <mergeCell ref="A54:D54"/>
    <mergeCell ref="B59:D59"/>
    <mergeCell ref="G59:H59"/>
    <mergeCell ref="A60:D60"/>
    <mergeCell ref="G60:H60"/>
    <mergeCell ref="A65:H65"/>
    <mergeCell ref="A36:G36"/>
    <mergeCell ref="B37:G37"/>
    <mergeCell ref="B38:G38"/>
    <mergeCell ref="A41:G41"/>
    <mergeCell ref="B44:H44"/>
    <mergeCell ref="B45:H45"/>
    <mergeCell ref="B46:H46"/>
    <mergeCell ref="B50:D50"/>
    <mergeCell ref="G50:H50"/>
    <mergeCell ref="B51:D51"/>
    <mergeCell ref="G51:H51"/>
    <mergeCell ref="H1:L1"/>
    <mergeCell ref="H3:L3"/>
    <mergeCell ref="H4:L4"/>
    <mergeCell ref="H2:L2"/>
    <mergeCell ref="H19:I19"/>
    <mergeCell ref="H5:L5"/>
    <mergeCell ref="H6:L7"/>
    <mergeCell ref="H11:L11"/>
    <mergeCell ref="A15:L15"/>
    <mergeCell ref="A16:L16"/>
    <mergeCell ref="H8:L8"/>
    <mergeCell ref="H23:I23"/>
    <mergeCell ref="B19:C19"/>
    <mergeCell ref="D19:G19"/>
    <mergeCell ref="B20:C20"/>
    <mergeCell ref="D20:G20"/>
    <mergeCell ref="B22:C22"/>
    <mergeCell ref="D22:G22"/>
    <mergeCell ref="H20:I20"/>
    <mergeCell ref="H22:I22"/>
    <mergeCell ref="B23:C23"/>
    <mergeCell ref="D23:G23"/>
  </mergeCells>
  <phoneticPr fontId="3" type="noConversion"/>
  <conditionalFormatting sqref="C20:C21 L19:L20 D20 A23:B24 D25 I24 D21:M21 A25:C26 M20 J23:M24 J22:K22 B19:B21 D23:E24 F24:G24 H23:H24 D26:M26">
    <cfRule type="cellIs" dxfId="30" priority="8" stopIfTrue="1" operator="equal">
      <formula>0</formula>
    </cfRule>
  </conditionalFormatting>
  <conditionalFormatting sqref="B22">
    <cfRule type="cellIs" dxfId="29" priority="7" stopIfTrue="1" operator="equal">
      <formula>0</formula>
    </cfRule>
  </conditionalFormatting>
  <conditionalFormatting sqref="L22">
    <cfRule type="cellIs" dxfId="28" priority="6" stopIfTrue="1" operator="equal">
      <formula>0</formula>
    </cfRule>
  </conditionalFormatting>
  <conditionalFormatting sqref="H20">
    <cfRule type="cellIs" dxfId="27" priority="5" stopIfTrue="1" operator="equal">
      <formula>0</formula>
    </cfRule>
  </conditionalFormatting>
  <conditionalFormatting sqref="H19">
    <cfRule type="cellIs" dxfId="26" priority="4" stopIfTrue="1" operator="equal">
      <formula>0</formula>
    </cfRule>
  </conditionalFormatting>
  <conditionalFormatting sqref="H22">
    <cfRule type="cellIs" dxfId="25" priority="3" stopIfTrue="1" operator="equal">
      <formula>0</formula>
    </cfRule>
  </conditionalFormatting>
  <conditionalFormatting sqref="C20:C21 D21:I21 H22:H23 B19:B22 H19:H20 A23:C23">
    <cfRule type="cellIs" dxfId="24" priority="2" stopIfTrue="1" operator="equal">
      <formula>0</formula>
    </cfRule>
  </conditionalFormatting>
  <conditionalFormatting sqref="D23">
    <cfRule type="cellIs" dxfId="23" priority="1" stopIfTrue="1" operator="equal">
      <formula>0</formula>
    </cfRule>
  </conditionalFormatting>
  <pageMargins left="0.39370078740157483" right="0" top="0.15748031496062992" bottom="0" header="0.15748031496062992" footer="0.15748031496062992"/>
  <pageSetup paperSize="9" scale="67" fitToHeight="2" orientation="landscape" r:id="rId1"/>
  <headerFooter alignWithMargins="0"/>
  <rowBreaks count="2" manualBreakCount="2">
    <brk id="39" max="11" man="1"/>
    <brk id="8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9"/>
  <sheetViews>
    <sheetView view="pageBreakPreview" topLeftCell="A61" zoomScale="80" zoomScaleNormal="90" zoomScaleSheetLayoutView="80" workbookViewId="0">
      <selection activeCell="F26" sqref="F26:I26"/>
    </sheetView>
  </sheetViews>
  <sheetFormatPr defaultRowHeight="12.75" x14ac:dyDescent="0.2"/>
  <cols>
    <col min="1" max="1" width="9.140625" style="1" customWidth="1"/>
    <col min="2" max="4" width="18.85546875" style="1" customWidth="1"/>
    <col min="5" max="5" width="22.28515625" style="1" customWidth="1"/>
    <col min="6" max="7" width="21.7109375" style="1" customWidth="1"/>
    <col min="8" max="8" width="18.7109375" style="1" customWidth="1"/>
    <col min="9" max="9" width="10.28515625" style="1" customWidth="1"/>
    <col min="10" max="10" width="16.7109375" style="1" customWidth="1"/>
    <col min="11" max="11" width="10.85546875" style="1" customWidth="1"/>
    <col min="12" max="12" width="9.1406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15" customHeight="1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4.25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35.25" customHeight="1" x14ac:dyDescent="0.2">
      <c r="G3" s="2"/>
      <c r="H3" s="414" t="s">
        <v>175</v>
      </c>
      <c r="I3" s="414"/>
      <c r="J3" s="414"/>
      <c r="K3" s="414"/>
      <c r="L3" s="414"/>
      <c r="M3" s="5"/>
      <c r="N3" s="2"/>
    </row>
    <row r="4" spans="1:14" ht="15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4.25" customHeight="1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ht="14.25" customHeight="1" x14ac:dyDescent="0.2">
      <c r="G6" s="2"/>
      <c r="H6" s="412" t="s">
        <v>246</v>
      </c>
      <c r="I6" s="412"/>
      <c r="J6" s="412"/>
      <c r="K6" s="412"/>
      <c r="L6" s="412"/>
      <c r="M6" s="7"/>
      <c r="N6" s="2"/>
    </row>
    <row r="7" spans="1:14" ht="16.5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5" customHeight="1" x14ac:dyDescent="0.2">
      <c r="G8" s="2"/>
      <c r="H8" s="566" t="s">
        <v>39</v>
      </c>
      <c r="I8" s="566"/>
      <c r="J8" s="566"/>
      <c r="K8" s="566"/>
      <c r="L8" s="566"/>
      <c r="M8" s="5"/>
      <c r="N8" s="2"/>
    </row>
    <row r="9" spans="1:14" ht="29.25" customHeight="1" x14ac:dyDescent="0.2">
      <c r="G9" s="2"/>
      <c r="H9" s="76"/>
      <c r="I9" s="76"/>
      <c r="J9" s="76"/>
      <c r="K9" s="76" t="s">
        <v>41</v>
      </c>
      <c r="L9" s="76"/>
      <c r="M9" s="7"/>
      <c r="N9" s="2"/>
    </row>
    <row r="10" spans="1:14" ht="32.25" customHeight="1" x14ac:dyDescent="0.2">
      <c r="G10" s="2"/>
      <c r="H10" s="113"/>
      <c r="I10" s="113"/>
      <c r="J10" s="113"/>
      <c r="K10" s="113"/>
      <c r="L10" s="113"/>
      <c r="M10" s="5"/>
      <c r="N10" s="2"/>
    </row>
    <row r="11" spans="1:14" ht="12.75" customHeight="1" x14ac:dyDescent="0.2">
      <c r="G11" s="2"/>
      <c r="H11" s="415"/>
      <c r="I11" s="415"/>
      <c r="J11" s="415"/>
      <c r="K11" s="415"/>
      <c r="L11" s="415"/>
      <c r="M11" s="125"/>
      <c r="N11" s="2"/>
    </row>
    <row r="12" spans="1:14" ht="13.15" customHeight="1" x14ac:dyDescent="0.2">
      <c r="G12" s="2"/>
      <c r="H12" s="109"/>
      <c r="I12" s="109"/>
      <c r="J12" s="109"/>
      <c r="K12" s="109"/>
      <c r="L12" s="109"/>
      <c r="M12" s="5"/>
      <c r="N12" s="2"/>
    </row>
    <row r="13" spans="1:14" ht="13.15" customHeight="1" x14ac:dyDescent="0.2">
      <c r="G13" s="2"/>
      <c r="H13" s="109"/>
      <c r="I13" s="109"/>
      <c r="J13" s="109"/>
      <c r="K13" s="109"/>
      <c r="L13" s="109"/>
      <c r="M13" s="5"/>
      <c r="N13" s="2"/>
    </row>
    <row r="14" spans="1:14" ht="10.9" customHeight="1" x14ac:dyDescent="0.2">
      <c r="G14" s="2"/>
      <c r="H14" s="3"/>
      <c r="I14" s="3"/>
      <c r="J14" s="3"/>
      <c r="K14" s="3"/>
      <c r="L14" s="3"/>
      <c r="M14" s="2"/>
      <c r="N14" s="2"/>
    </row>
    <row r="15" spans="1:14" s="10" customFormat="1" ht="19.5" customHeight="1" x14ac:dyDescent="0.2">
      <c r="A15" s="424" t="s">
        <v>42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9"/>
      <c r="N15" s="9"/>
    </row>
    <row r="16" spans="1:14" s="10" customFormat="1" ht="20.25" customHeight="1" x14ac:dyDescent="0.2">
      <c r="A16" s="424" t="s">
        <v>247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9"/>
      <c r="N16" s="9"/>
    </row>
    <row r="17" spans="1:14" ht="10.1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  <c r="N17" s="2"/>
    </row>
    <row r="18" spans="1:14" ht="6" customHeight="1" x14ac:dyDescent="0.2">
      <c r="A18" s="4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4" s="16" customFormat="1" ht="43.5" customHeight="1" x14ac:dyDescent="0.2">
      <c r="A19" s="194" t="s">
        <v>248</v>
      </c>
      <c r="B19" s="456" t="s">
        <v>278</v>
      </c>
      <c r="C19" s="456"/>
      <c r="D19" s="457" t="s">
        <v>132</v>
      </c>
      <c r="E19" s="457"/>
      <c r="F19" s="457"/>
      <c r="G19" s="458"/>
      <c r="H19" s="442">
        <v>2146268</v>
      </c>
      <c r="I19" s="442"/>
      <c r="J19" s="210"/>
      <c r="K19" s="210"/>
      <c r="L19" s="211"/>
      <c r="M19" s="211"/>
    </row>
    <row r="20" spans="1:14" ht="47.25" customHeight="1" x14ac:dyDescent="0.2">
      <c r="A20" s="195"/>
      <c r="B20" s="441" t="s">
        <v>276</v>
      </c>
      <c r="C20" s="441"/>
      <c r="D20" s="441" t="s">
        <v>39</v>
      </c>
      <c r="E20" s="441"/>
      <c r="F20" s="441"/>
      <c r="G20" s="441"/>
      <c r="H20" s="441" t="s">
        <v>249</v>
      </c>
      <c r="I20" s="441"/>
      <c r="J20" s="208"/>
      <c r="K20" s="208"/>
      <c r="L20" s="209"/>
      <c r="M20" s="209"/>
    </row>
    <row r="21" spans="1:14" ht="14.45" customHeight="1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</row>
    <row r="22" spans="1:14" s="16" customFormat="1" ht="38.25" customHeight="1" x14ac:dyDescent="0.2">
      <c r="A22" s="197" t="s">
        <v>250</v>
      </c>
      <c r="B22" s="456" t="s">
        <v>277</v>
      </c>
      <c r="C22" s="456"/>
      <c r="D22" s="592" t="s">
        <v>132</v>
      </c>
      <c r="E22" s="593"/>
      <c r="F22" s="593"/>
      <c r="G22" s="594"/>
      <c r="H22" s="442">
        <v>2146268</v>
      </c>
      <c r="I22" s="442"/>
      <c r="J22" s="212"/>
      <c r="K22" s="212"/>
      <c r="L22" s="211"/>
      <c r="M22" s="211"/>
    </row>
    <row r="23" spans="1:14" ht="49.5" customHeight="1" x14ac:dyDescent="0.2">
      <c r="A23" s="195"/>
      <c r="B23" s="441" t="s">
        <v>276</v>
      </c>
      <c r="C23" s="441"/>
      <c r="D23" s="441" t="s">
        <v>39</v>
      </c>
      <c r="E23" s="441"/>
      <c r="F23" s="441"/>
      <c r="G23" s="441"/>
      <c r="H23" s="443" t="s">
        <v>249</v>
      </c>
      <c r="I23" s="443"/>
      <c r="J23" s="208"/>
      <c r="K23" s="208"/>
      <c r="L23" s="209"/>
      <c r="M23" s="209"/>
    </row>
    <row r="24" spans="1:14" ht="14.45" customHeight="1" x14ac:dyDescent="0.2">
      <c r="A24" s="198"/>
      <c r="B24" s="199"/>
      <c r="C24" s="199"/>
      <c r="D24" s="199"/>
      <c r="E24" s="199"/>
      <c r="F24" s="200"/>
      <c r="G24" s="200"/>
      <c r="H24" s="200"/>
      <c r="I24" s="201"/>
      <c r="J24" s="201"/>
      <c r="K24" s="201"/>
      <c r="L24" s="202"/>
      <c r="M24" s="203"/>
    </row>
    <row r="25" spans="1:14" s="16" customFormat="1" ht="30" customHeight="1" x14ac:dyDescent="0.2">
      <c r="A25" s="204" t="s">
        <v>251</v>
      </c>
      <c r="B25" s="205">
        <v>611150</v>
      </c>
      <c r="C25" s="462">
        <v>1150</v>
      </c>
      <c r="D25" s="463"/>
      <c r="E25" s="214">
        <v>990</v>
      </c>
      <c r="F25" s="464" t="s">
        <v>285</v>
      </c>
      <c r="G25" s="465"/>
      <c r="H25" s="465"/>
      <c r="I25" s="465"/>
      <c r="J25" s="440">
        <v>20201100000</v>
      </c>
      <c r="K25" s="440"/>
      <c r="L25" s="208"/>
      <c r="M25" s="208"/>
    </row>
    <row r="26" spans="1:14" ht="67.5" customHeight="1" x14ac:dyDescent="0.2">
      <c r="A26" s="202"/>
      <c r="B26" s="207" t="s">
        <v>252</v>
      </c>
      <c r="C26" s="443" t="s">
        <v>253</v>
      </c>
      <c r="D26" s="443"/>
      <c r="E26" s="207" t="s">
        <v>254</v>
      </c>
      <c r="F26" s="441" t="s">
        <v>255</v>
      </c>
      <c r="G26" s="441"/>
      <c r="H26" s="441"/>
      <c r="I26" s="441"/>
      <c r="J26" s="441" t="s">
        <v>256</v>
      </c>
      <c r="K26" s="441"/>
      <c r="L26" s="209"/>
      <c r="M26" s="209"/>
    </row>
    <row r="27" spans="1:14" ht="14.45" customHeight="1" x14ac:dyDescent="0.2"/>
    <row r="28" spans="1:14" s="18" customFormat="1" ht="14.45" customHeight="1" x14ac:dyDescent="0.25">
      <c r="A28" s="18" t="s">
        <v>51</v>
      </c>
      <c r="E28" s="37">
        <f>E29+E30</f>
        <v>2470115</v>
      </c>
      <c r="F28" s="18" t="s">
        <v>52</v>
      </c>
    </row>
    <row r="29" spans="1:14" s="18" customFormat="1" ht="14.45" customHeight="1" x14ac:dyDescent="0.25">
      <c r="B29" s="16" t="s">
        <v>53</v>
      </c>
      <c r="C29" s="16"/>
      <c r="D29" s="16"/>
      <c r="E29" s="168">
        <f>2496015-25900</f>
        <v>2470115</v>
      </c>
      <c r="F29" s="18" t="s">
        <v>52</v>
      </c>
    </row>
    <row r="30" spans="1:14" s="18" customFormat="1" ht="14.45" customHeight="1" x14ac:dyDescent="0.25">
      <c r="B30" s="16" t="s">
        <v>54</v>
      </c>
      <c r="C30" s="16"/>
      <c r="D30" s="16"/>
      <c r="E30" s="37">
        <v>0</v>
      </c>
      <c r="F30" s="18" t="s">
        <v>52</v>
      </c>
    </row>
    <row r="31" spans="1:14" s="16" customFormat="1" ht="11.45" customHeight="1" x14ac:dyDescent="0.2"/>
    <row r="32" spans="1:14" s="16" customFormat="1" ht="14.45" customHeight="1" x14ac:dyDescent="0.2">
      <c r="A32" s="18" t="s">
        <v>55</v>
      </c>
    </row>
    <row r="33" spans="1:16" s="16" customFormat="1" ht="114" customHeight="1" x14ac:dyDescent="0.2">
      <c r="A33" s="568" t="s">
        <v>374</v>
      </c>
      <c r="B33" s="568"/>
      <c r="C33" s="568"/>
      <c r="D33" s="568"/>
      <c r="E33" s="568"/>
      <c r="F33" s="568"/>
      <c r="G33" s="568"/>
      <c r="H33" s="568"/>
      <c r="I33" s="568"/>
      <c r="J33" s="568"/>
      <c r="K33" s="568"/>
      <c r="L33" s="568"/>
      <c r="M33" s="27"/>
      <c r="N33" s="27"/>
    </row>
    <row r="34" spans="1:16" s="16" customFormat="1" ht="18" customHeight="1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27"/>
      <c r="N34" s="27"/>
    </row>
    <row r="35" spans="1:16" s="16" customFormat="1" ht="24.75" customHeight="1" x14ac:dyDescent="0.2">
      <c r="A35" s="578" t="s">
        <v>177</v>
      </c>
      <c r="B35" s="579"/>
      <c r="C35" s="579"/>
      <c r="D35" s="579"/>
      <c r="E35" s="579"/>
      <c r="F35" s="579"/>
      <c r="G35" s="580"/>
      <c r="H35" s="123"/>
      <c r="I35" s="123"/>
      <c r="J35" s="123"/>
      <c r="K35" s="123"/>
      <c r="L35" s="123"/>
      <c r="M35" s="27"/>
      <c r="N35" s="27"/>
    </row>
    <row r="36" spans="1:16" s="16" customFormat="1" ht="22.5" customHeight="1" x14ac:dyDescent="0.2">
      <c r="A36" s="185" t="s">
        <v>178</v>
      </c>
      <c r="B36" s="587" t="s">
        <v>179</v>
      </c>
      <c r="C36" s="588"/>
      <c r="D36" s="588"/>
      <c r="E36" s="588"/>
      <c r="F36" s="588"/>
      <c r="G36" s="589"/>
      <c r="H36" s="123"/>
      <c r="I36" s="123"/>
      <c r="J36" s="123"/>
      <c r="K36" s="123"/>
      <c r="L36" s="123"/>
      <c r="M36" s="27"/>
      <c r="N36" s="27"/>
    </row>
    <row r="37" spans="1:16" s="16" customFormat="1" ht="45.75" customHeight="1" x14ac:dyDescent="0.2">
      <c r="A37" s="186">
        <v>1</v>
      </c>
      <c r="B37" s="595" t="s">
        <v>304</v>
      </c>
      <c r="C37" s="596"/>
      <c r="D37" s="596"/>
      <c r="E37" s="596"/>
      <c r="F37" s="596"/>
      <c r="G37" s="597"/>
      <c r="H37" s="123"/>
      <c r="I37" s="123"/>
      <c r="J37" s="123"/>
      <c r="K37" s="123"/>
      <c r="L37" s="123"/>
      <c r="M37" s="27"/>
      <c r="N37" s="27"/>
    </row>
    <row r="38" spans="1:16" s="16" customFormat="1" ht="11.45" customHeight="1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27"/>
      <c r="N38" s="27"/>
    </row>
    <row r="39" spans="1:16" s="16" customFormat="1" ht="14.45" hidden="1" customHeight="1" x14ac:dyDescent="0.2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27"/>
      <c r="N39" s="27"/>
    </row>
    <row r="40" spans="1:16" s="16" customFormat="1" ht="15" hidden="1" customHeight="1" x14ac:dyDescent="0.2">
      <c r="A40" s="568"/>
      <c r="B40" s="568"/>
      <c r="C40" s="568"/>
      <c r="D40" s="568"/>
      <c r="E40" s="568"/>
      <c r="F40" s="568"/>
      <c r="G40" s="568"/>
      <c r="H40" s="568"/>
      <c r="I40" s="568"/>
      <c r="J40" s="568"/>
      <c r="K40" s="568"/>
      <c r="L40" s="568"/>
      <c r="M40" s="27"/>
      <c r="N40" s="27"/>
    </row>
    <row r="41" spans="1:16" s="16" customFormat="1" ht="14.45" hidden="1" customHeight="1" x14ac:dyDescent="0.2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27"/>
      <c r="N41" s="27"/>
    </row>
    <row r="42" spans="1:16" s="16" customFormat="1" ht="24" customHeight="1" x14ac:dyDescent="0.2">
      <c r="A42" s="14" t="s">
        <v>241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27"/>
      <c r="N42" s="27"/>
    </row>
    <row r="43" spans="1:16" s="16" customFormat="1" ht="21.75" customHeight="1" x14ac:dyDescent="0.2">
      <c r="A43" s="550" t="s">
        <v>0</v>
      </c>
      <c r="B43" s="550"/>
      <c r="C43" s="550"/>
      <c r="D43" s="550"/>
      <c r="E43" s="550"/>
      <c r="F43" s="550"/>
      <c r="G43" s="550"/>
      <c r="H43" s="14"/>
      <c r="I43" s="14"/>
      <c r="J43" s="14"/>
      <c r="K43" s="14"/>
      <c r="L43" s="133"/>
      <c r="M43" s="133"/>
      <c r="N43" s="133"/>
      <c r="O43" s="133"/>
      <c r="P43" s="133"/>
    </row>
    <row r="44" spans="1:16" s="16" customFormat="1" ht="14.4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33"/>
      <c r="M44" s="133"/>
      <c r="N44" s="133"/>
      <c r="O44" s="133"/>
      <c r="P44" s="133"/>
    </row>
    <row r="45" spans="1:16" s="16" customFormat="1" ht="12.6" customHeight="1" x14ac:dyDescent="0.2">
      <c r="A45" s="19" t="s">
        <v>242</v>
      </c>
      <c r="B45" s="18"/>
      <c r="C45" s="18"/>
      <c r="D45" s="18"/>
      <c r="E45" s="18"/>
    </row>
    <row r="46" spans="1:16" s="16" customFormat="1" ht="27.6" customHeight="1" x14ac:dyDescent="0.2">
      <c r="A46" s="121" t="s">
        <v>59</v>
      </c>
      <c r="B46" s="541" t="s">
        <v>60</v>
      </c>
      <c r="C46" s="551"/>
      <c r="D46" s="551"/>
      <c r="E46" s="551"/>
      <c r="F46" s="551"/>
      <c r="G46" s="551"/>
      <c r="H46" s="542"/>
      <c r="I46" s="133"/>
      <c r="J46" s="133"/>
      <c r="K46" s="133"/>
      <c r="L46" s="133"/>
      <c r="M46" s="133"/>
      <c r="N46" s="133"/>
    </row>
    <row r="47" spans="1:16" s="16" customFormat="1" ht="28.5" customHeight="1" x14ac:dyDescent="0.2">
      <c r="A47" s="121">
        <v>1</v>
      </c>
      <c r="B47" s="538" t="s">
        <v>170</v>
      </c>
      <c r="C47" s="539"/>
      <c r="D47" s="539"/>
      <c r="E47" s="539"/>
      <c r="F47" s="539"/>
      <c r="G47" s="539"/>
      <c r="H47" s="540"/>
      <c r="I47" s="133"/>
      <c r="J47" s="133"/>
      <c r="K47" s="133"/>
      <c r="L47" s="133"/>
      <c r="M47" s="133"/>
      <c r="N47" s="133"/>
    </row>
    <row r="48" spans="1:16" s="16" customFormat="1" ht="31.9" hidden="1" customHeight="1" x14ac:dyDescent="0.2">
      <c r="A48" s="121">
        <v>2</v>
      </c>
      <c r="B48" s="538" t="str">
        <f>'[1]0611010'!B43:H43</f>
        <v>Погашення кредиторської заборгованості, яка утворилась станом на 01.01.2019 року</v>
      </c>
      <c r="C48" s="539"/>
      <c r="D48" s="539"/>
      <c r="E48" s="539"/>
      <c r="F48" s="539"/>
      <c r="G48" s="539"/>
      <c r="H48" s="540"/>
      <c r="I48" s="133"/>
      <c r="J48" s="133"/>
      <c r="K48" s="133"/>
      <c r="L48" s="133"/>
      <c r="M48" s="133"/>
      <c r="N48" s="133"/>
    </row>
    <row r="49" spans="1:11" s="16" customFormat="1" ht="19.149999999999999" customHeight="1" x14ac:dyDescent="0.2"/>
    <row r="50" spans="1:11" s="16" customFormat="1" ht="14.45" customHeight="1" x14ac:dyDescent="0.2">
      <c r="A50" s="18" t="s">
        <v>243</v>
      </c>
    </row>
    <row r="51" spans="1:11" s="16" customFormat="1" ht="14.45" customHeight="1" x14ac:dyDescent="0.2">
      <c r="A51" s="18"/>
      <c r="H51" s="20" t="s">
        <v>52</v>
      </c>
    </row>
    <row r="52" spans="1:11" s="16" customFormat="1" ht="26.25" customHeight="1" x14ac:dyDescent="0.2">
      <c r="A52" s="116" t="s">
        <v>59</v>
      </c>
      <c r="B52" s="543" t="s">
        <v>63</v>
      </c>
      <c r="C52" s="544"/>
      <c r="D52" s="545"/>
      <c r="E52" s="116" t="s">
        <v>64</v>
      </c>
      <c r="F52" s="116" t="s">
        <v>65</v>
      </c>
      <c r="G52" s="543" t="s">
        <v>67</v>
      </c>
      <c r="H52" s="545"/>
      <c r="I52" s="31"/>
      <c r="J52" s="133"/>
      <c r="K52" s="133"/>
    </row>
    <row r="53" spans="1:11" s="16" customFormat="1" ht="70.5" customHeight="1" x14ac:dyDescent="0.2">
      <c r="A53" s="116">
        <v>1</v>
      </c>
      <c r="B53" s="473" t="s">
        <v>145</v>
      </c>
      <c r="C53" s="537"/>
      <c r="D53" s="474"/>
      <c r="E53" s="34">
        <f>E29-E54</f>
        <v>2470115</v>
      </c>
      <c r="F53" s="34">
        <f>E30</f>
        <v>0</v>
      </c>
      <c r="G53" s="573">
        <f>E53+F53</f>
        <v>2470115</v>
      </c>
      <c r="H53" s="574"/>
      <c r="I53" s="32"/>
      <c r="J53" s="133"/>
      <c r="K53" s="133"/>
    </row>
    <row r="54" spans="1:11" s="16" customFormat="1" ht="45.75" hidden="1" customHeight="1" x14ac:dyDescent="0.2">
      <c r="A54" s="116"/>
      <c r="B54" s="473" t="s">
        <v>119</v>
      </c>
      <c r="C54" s="537"/>
      <c r="D54" s="474"/>
      <c r="E54" s="34"/>
      <c r="F54" s="34">
        <v>0</v>
      </c>
      <c r="G54" s="573">
        <f>E54+F54</f>
        <v>0</v>
      </c>
      <c r="H54" s="574"/>
      <c r="I54" s="133"/>
      <c r="J54" s="133"/>
      <c r="K54" s="133"/>
    </row>
    <row r="55" spans="1:11" s="16" customFormat="1" ht="14.45" customHeight="1" x14ac:dyDescent="0.2">
      <c r="A55" s="559" t="s">
        <v>67</v>
      </c>
      <c r="B55" s="560"/>
      <c r="C55" s="560"/>
      <c r="D55" s="561"/>
      <c r="E55" s="102">
        <f>E53+E54</f>
        <v>2470115</v>
      </c>
      <c r="F55" s="102">
        <f>F53+F54</f>
        <v>0</v>
      </c>
      <c r="G55" s="590">
        <f t="shared" ref="G55" si="0">G53+G54</f>
        <v>2470115</v>
      </c>
      <c r="H55" s="591"/>
      <c r="I55" s="131"/>
      <c r="J55" s="131"/>
      <c r="K55" s="133"/>
    </row>
    <row r="56" spans="1:11" s="16" customFormat="1" ht="14.45" customHeight="1" x14ac:dyDescent="0.2">
      <c r="I56" s="133"/>
      <c r="J56" s="133"/>
      <c r="K56" s="133"/>
    </row>
    <row r="57" spans="1:11" s="16" customFormat="1" ht="14.45" customHeight="1" x14ac:dyDescent="0.2">
      <c r="A57" s="19" t="s">
        <v>244</v>
      </c>
      <c r="B57" s="18"/>
      <c r="C57" s="18"/>
      <c r="D57" s="21"/>
      <c r="E57" s="18"/>
      <c r="F57" s="18"/>
      <c r="G57" s="21"/>
    </row>
    <row r="58" spans="1:11" s="16" customFormat="1" ht="14.45" customHeight="1" x14ac:dyDescent="0.2">
      <c r="B58" s="22"/>
      <c r="C58" s="22"/>
      <c r="D58" s="22"/>
      <c r="E58" s="22"/>
      <c r="F58" s="22"/>
      <c r="H58" s="20" t="s">
        <v>52</v>
      </c>
    </row>
    <row r="59" spans="1:11" s="16" customFormat="1" ht="21.6" customHeight="1" x14ac:dyDescent="0.2">
      <c r="A59" s="543" t="s">
        <v>69</v>
      </c>
      <c r="B59" s="544"/>
      <c r="C59" s="544"/>
      <c r="D59" s="545"/>
      <c r="E59" s="116" t="s">
        <v>64</v>
      </c>
      <c r="F59" s="116" t="s">
        <v>65</v>
      </c>
      <c r="G59" s="543" t="s">
        <v>67</v>
      </c>
      <c r="H59" s="545"/>
    </row>
    <row r="60" spans="1:11" s="16" customFormat="1" ht="34.5" customHeight="1" x14ac:dyDescent="0.2">
      <c r="A60" s="393" t="s">
        <v>70</v>
      </c>
      <c r="B60" s="394"/>
      <c r="C60" s="394"/>
      <c r="D60" s="395"/>
      <c r="E60" s="34">
        <f>E55</f>
        <v>2470115</v>
      </c>
      <c r="F60" s="34">
        <f>F55</f>
        <v>0</v>
      </c>
      <c r="G60" s="573">
        <f>E60+F60</f>
        <v>2470115</v>
      </c>
      <c r="H60" s="574"/>
    </row>
    <row r="61" spans="1:11" s="16" customFormat="1" ht="14.45" customHeight="1" x14ac:dyDescent="0.2">
      <c r="A61" s="526" t="s">
        <v>67</v>
      </c>
      <c r="B61" s="527"/>
      <c r="C61" s="527"/>
      <c r="D61" s="528"/>
      <c r="E61" s="100">
        <f>E60</f>
        <v>2470115</v>
      </c>
      <c r="F61" s="100">
        <f>F60</f>
        <v>0</v>
      </c>
      <c r="G61" s="590">
        <f>G60</f>
        <v>2470115</v>
      </c>
      <c r="H61" s="591"/>
    </row>
    <row r="62" spans="1:11" s="16" customFormat="1" ht="31.15" customHeight="1" x14ac:dyDescent="0.2"/>
    <row r="63" spans="1:11" s="16" customFormat="1" ht="18.75" customHeight="1" x14ac:dyDescent="0.2">
      <c r="A63" s="18" t="s">
        <v>245</v>
      </c>
    </row>
    <row r="64" spans="1:11" s="16" customFormat="1" ht="18.600000000000001" customHeight="1" x14ac:dyDescent="0.2"/>
    <row r="65" spans="1:17" s="16" customFormat="1" ht="43.9" customHeight="1" x14ac:dyDescent="0.2">
      <c r="A65" s="116" t="s">
        <v>59</v>
      </c>
      <c r="B65" s="541" t="s">
        <v>72</v>
      </c>
      <c r="C65" s="542"/>
      <c r="D65" s="124" t="s">
        <v>73</v>
      </c>
      <c r="E65" s="124" t="s">
        <v>74</v>
      </c>
      <c r="F65" s="124" t="s">
        <v>64</v>
      </c>
      <c r="G65" s="124" t="s">
        <v>65</v>
      </c>
      <c r="H65" s="124" t="s">
        <v>67</v>
      </c>
      <c r="I65" s="133"/>
      <c r="J65" s="133"/>
      <c r="K65" s="133"/>
    </row>
    <row r="66" spans="1:17" s="16" customFormat="1" ht="40.5" customHeight="1" x14ac:dyDescent="0.2">
      <c r="A66" s="582" t="s">
        <v>286</v>
      </c>
      <c r="B66" s="583"/>
      <c r="C66" s="583"/>
      <c r="D66" s="583"/>
      <c r="E66" s="583"/>
      <c r="F66" s="583"/>
      <c r="G66" s="583"/>
      <c r="H66" s="584"/>
      <c r="I66" s="133"/>
      <c r="J66" s="133"/>
      <c r="K66" s="133"/>
    </row>
    <row r="67" spans="1:17" s="16" customFormat="1" ht="14.25" hidden="1" customHeight="1" x14ac:dyDescent="0.2">
      <c r="A67" s="39" t="s">
        <v>121</v>
      </c>
      <c r="B67" s="559" t="s">
        <v>75</v>
      </c>
      <c r="C67" s="561"/>
      <c r="D67" s="117"/>
      <c r="E67" s="117"/>
      <c r="F67" s="117"/>
      <c r="G67" s="117"/>
      <c r="H67" s="117"/>
    </row>
    <row r="68" spans="1:17" s="16" customFormat="1" ht="28.5" x14ac:dyDescent="0.2">
      <c r="A68" s="38"/>
      <c r="B68" s="473" t="s">
        <v>1</v>
      </c>
      <c r="C68" s="474"/>
      <c r="D68" s="116" t="s">
        <v>77</v>
      </c>
      <c r="E68" s="116" t="s">
        <v>78</v>
      </c>
      <c r="F68" s="117">
        <v>1</v>
      </c>
      <c r="G68" s="117"/>
      <c r="H68" s="117">
        <v>2</v>
      </c>
    </row>
    <row r="69" spans="1:17" s="16" customFormat="1" ht="49.9" customHeight="1" x14ac:dyDescent="0.2">
      <c r="A69" s="38"/>
      <c r="B69" s="473" t="s">
        <v>80</v>
      </c>
      <c r="C69" s="474"/>
      <c r="D69" s="116" t="s">
        <v>77</v>
      </c>
      <c r="E69" s="116" t="s">
        <v>81</v>
      </c>
      <c r="F69" s="28">
        <f>F70+F71+F72+F73</f>
        <v>19</v>
      </c>
      <c r="G69" s="28"/>
      <c r="H69" s="28">
        <f>H70+H71+H72+H73</f>
        <v>19</v>
      </c>
    </row>
    <row r="70" spans="1:17" s="16" customFormat="1" ht="14.25" x14ac:dyDescent="0.2">
      <c r="A70" s="38"/>
      <c r="B70" s="473" t="s">
        <v>82</v>
      </c>
      <c r="C70" s="474"/>
      <c r="D70" s="116" t="s">
        <v>77</v>
      </c>
      <c r="E70" s="116" t="s">
        <v>81</v>
      </c>
      <c r="F70" s="28">
        <v>18</v>
      </c>
      <c r="G70" s="117"/>
      <c r="H70" s="28">
        <f>F70+G70</f>
        <v>18</v>
      </c>
    </row>
    <row r="71" spans="1:17" s="16" customFormat="1" ht="73.5" hidden="1" customHeight="1" x14ac:dyDescent="0.2">
      <c r="A71" s="38"/>
      <c r="B71" s="473" t="s">
        <v>83</v>
      </c>
      <c r="C71" s="474"/>
      <c r="D71" s="116" t="s">
        <v>77</v>
      </c>
      <c r="E71" s="116" t="s">
        <v>81</v>
      </c>
      <c r="F71" s="28">
        <v>0</v>
      </c>
      <c r="G71" s="117"/>
      <c r="H71" s="28">
        <f>F71+G71</f>
        <v>0</v>
      </c>
    </row>
    <row r="72" spans="1:17" s="16" customFormat="1" ht="36" customHeight="1" x14ac:dyDescent="0.2">
      <c r="A72" s="38"/>
      <c r="B72" s="473" t="s">
        <v>84</v>
      </c>
      <c r="C72" s="474"/>
      <c r="D72" s="116" t="s">
        <v>77</v>
      </c>
      <c r="E72" s="116" t="s">
        <v>81</v>
      </c>
      <c r="F72" s="28">
        <v>1</v>
      </c>
      <c r="G72" s="117"/>
      <c r="H72" s="28">
        <f>F72+G72</f>
        <v>1</v>
      </c>
    </row>
    <row r="73" spans="1:17" s="16" customFormat="1" ht="15.75" hidden="1" customHeight="1" x14ac:dyDescent="0.2">
      <c r="A73" s="38"/>
      <c r="B73" s="473" t="s">
        <v>85</v>
      </c>
      <c r="C73" s="474"/>
      <c r="D73" s="270" t="s">
        <v>77</v>
      </c>
      <c r="E73" s="270" t="s">
        <v>81</v>
      </c>
      <c r="F73" s="28"/>
      <c r="G73" s="117"/>
      <c r="H73" s="28">
        <f>F73+G73</f>
        <v>0</v>
      </c>
    </row>
    <row r="74" spans="1:17" s="16" customFormat="1" ht="14.25" customHeight="1" x14ac:dyDescent="0.2">
      <c r="A74" s="39" t="s">
        <v>122</v>
      </c>
      <c r="B74" s="559" t="s">
        <v>86</v>
      </c>
      <c r="C74" s="561"/>
      <c r="D74" s="86"/>
      <c r="E74" s="86"/>
      <c r="F74" s="117"/>
      <c r="G74" s="117"/>
      <c r="H74" s="117"/>
    </row>
    <row r="75" spans="1:17" s="16" customFormat="1" ht="63" customHeight="1" x14ac:dyDescent="0.2">
      <c r="A75" s="38"/>
      <c r="B75" s="473" t="s">
        <v>2</v>
      </c>
      <c r="C75" s="474"/>
      <c r="D75" s="116" t="s">
        <v>77</v>
      </c>
      <c r="E75" s="116" t="s">
        <v>3</v>
      </c>
      <c r="F75" s="91">
        <v>220</v>
      </c>
      <c r="G75" s="91"/>
      <c r="H75" s="91">
        <v>220</v>
      </c>
      <c r="M75" s="30"/>
      <c r="N75" s="30"/>
      <c r="O75" s="30"/>
      <c r="P75" s="30"/>
      <c r="Q75" s="30"/>
    </row>
    <row r="76" spans="1:17" s="16" customFormat="1" ht="14.25" customHeight="1" x14ac:dyDescent="0.2">
      <c r="A76" s="39" t="s">
        <v>123</v>
      </c>
      <c r="B76" s="559" t="s">
        <v>91</v>
      </c>
      <c r="C76" s="561"/>
      <c r="D76" s="86"/>
      <c r="E76" s="86"/>
      <c r="F76" s="271"/>
      <c r="G76" s="271"/>
      <c r="H76" s="271"/>
      <c r="M76" s="30"/>
      <c r="N76" s="30"/>
      <c r="O76" s="30"/>
      <c r="P76" s="30"/>
      <c r="Q76" s="30"/>
    </row>
    <row r="77" spans="1:17" s="16" customFormat="1" ht="75.75" customHeight="1" x14ac:dyDescent="0.2">
      <c r="A77" s="38"/>
      <c r="B77" s="473" t="s">
        <v>4</v>
      </c>
      <c r="C77" s="474"/>
      <c r="D77" s="116" t="s">
        <v>99</v>
      </c>
      <c r="E77" s="116" t="s">
        <v>95</v>
      </c>
      <c r="F77" s="117">
        <v>100</v>
      </c>
      <c r="G77" s="117"/>
      <c r="H77" s="117">
        <f>F77</f>
        <v>100</v>
      </c>
      <c r="M77" s="30"/>
      <c r="N77" s="30"/>
      <c r="O77" s="30"/>
      <c r="P77" s="30"/>
      <c r="Q77" s="30"/>
    </row>
    <row r="78" spans="1:17" s="16" customFormat="1" ht="42.75" hidden="1" customHeight="1" x14ac:dyDescent="0.2">
      <c r="A78" s="38"/>
      <c r="B78" s="473" t="s">
        <v>5</v>
      </c>
      <c r="C78" s="474"/>
      <c r="D78" s="23" t="s">
        <v>94</v>
      </c>
      <c r="E78" s="116" t="s">
        <v>95</v>
      </c>
      <c r="F78" s="40">
        <f>ROUND(E61/F69,0)</f>
        <v>130006</v>
      </c>
      <c r="G78" s="40"/>
      <c r="H78" s="40">
        <f>F78+G78</f>
        <v>130006</v>
      </c>
      <c r="M78" s="30"/>
      <c r="N78" s="30"/>
      <c r="O78" s="30"/>
      <c r="P78" s="30"/>
      <c r="Q78" s="30"/>
    </row>
    <row r="79" spans="1:17" s="16" customFormat="1" ht="15.75" hidden="1" x14ac:dyDescent="0.2">
      <c r="A79" s="582" t="s">
        <v>169</v>
      </c>
      <c r="B79" s="583"/>
      <c r="C79" s="583"/>
      <c r="D79" s="583"/>
      <c r="E79" s="583"/>
      <c r="F79" s="583"/>
      <c r="G79" s="583"/>
      <c r="H79" s="584"/>
      <c r="M79" s="30"/>
      <c r="N79" s="30"/>
      <c r="O79" s="30"/>
      <c r="P79" s="30"/>
      <c r="Q79" s="30"/>
    </row>
    <row r="80" spans="1:17" s="16" customFormat="1" ht="15" hidden="1" x14ac:dyDescent="0.2">
      <c r="A80" s="39" t="s">
        <v>125</v>
      </c>
      <c r="B80" s="559" t="s">
        <v>75</v>
      </c>
      <c r="C80" s="561"/>
      <c r="D80" s="124"/>
      <c r="E80" s="124"/>
      <c r="F80" s="40"/>
      <c r="G80" s="40"/>
      <c r="H80" s="40"/>
    </row>
    <row r="81" spans="1:9" s="16" customFormat="1" ht="26.25" hidden="1" customHeight="1" x14ac:dyDescent="0.2">
      <c r="A81" s="124"/>
      <c r="B81" s="473" t="s">
        <v>128</v>
      </c>
      <c r="C81" s="474"/>
      <c r="D81" s="124" t="s">
        <v>94</v>
      </c>
      <c r="E81" s="124" t="s">
        <v>120</v>
      </c>
      <c r="F81" s="40">
        <f>E54</f>
        <v>0</v>
      </c>
      <c r="G81" s="40"/>
      <c r="H81" s="40">
        <f>F81+G81</f>
        <v>0</v>
      </c>
    </row>
    <row r="82" spans="1:9" s="16" customFormat="1" ht="15" hidden="1" x14ac:dyDescent="0.2">
      <c r="A82" s="39" t="s">
        <v>126</v>
      </c>
      <c r="B82" s="559" t="s">
        <v>96</v>
      </c>
      <c r="C82" s="561"/>
      <c r="D82" s="124"/>
      <c r="E82" s="124"/>
      <c r="F82" s="40"/>
      <c r="G82" s="40"/>
      <c r="H82" s="40"/>
    </row>
    <row r="83" spans="1:9" s="16" customFormat="1" ht="35.25" hidden="1" customHeight="1" x14ac:dyDescent="0.2">
      <c r="A83" s="117"/>
      <c r="B83" s="473" t="s">
        <v>129</v>
      </c>
      <c r="C83" s="474"/>
      <c r="D83" s="124" t="s">
        <v>99</v>
      </c>
      <c r="E83" s="116" t="s">
        <v>95</v>
      </c>
      <c r="F83" s="40">
        <v>100</v>
      </c>
      <c r="G83" s="40"/>
      <c r="H83" s="40">
        <f>F83+G83</f>
        <v>100</v>
      </c>
    </row>
    <row r="84" spans="1:9" s="16" customFormat="1" ht="14.25" x14ac:dyDescent="0.2">
      <c r="B84" s="25"/>
      <c r="C84" s="25"/>
    </row>
    <row r="85" spans="1:9" s="16" customFormat="1" ht="67.5" customHeight="1" x14ac:dyDescent="0.3">
      <c r="A85" s="390" t="s">
        <v>136</v>
      </c>
      <c r="B85" s="390"/>
      <c r="C85" s="390"/>
      <c r="D85" s="372"/>
      <c r="E85" s="372"/>
      <c r="F85" s="70"/>
      <c r="G85" s="70"/>
      <c r="H85" s="376" t="s">
        <v>137</v>
      </c>
      <c r="I85" s="376"/>
    </row>
    <row r="86" spans="1:9" s="16" customFormat="1" ht="15" x14ac:dyDescent="0.25">
      <c r="A86" s="48"/>
      <c r="B86" s="48"/>
      <c r="C86" s="48"/>
      <c r="D86" s="377" t="s">
        <v>100</v>
      </c>
      <c r="E86" s="377"/>
      <c r="F86" s="47"/>
      <c r="G86" s="47"/>
      <c r="H86" s="374" t="s">
        <v>101</v>
      </c>
      <c r="I86" s="374"/>
    </row>
    <row r="87" spans="1:9" s="16" customFormat="1" ht="1.5" customHeight="1" x14ac:dyDescent="0.3">
      <c r="A87" s="71"/>
      <c r="B87" s="71"/>
      <c r="C87" s="71"/>
      <c r="D87" s="272"/>
      <c r="E87" s="272"/>
      <c r="F87" s="70"/>
      <c r="G87" s="70"/>
      <c r="H87" s="275"/>
      <c r="I87" s="275"/>
    </row>
    <row r="88" spans="1:9" s="16" customFormat="1" ht="18.75" customHeight="1" x14ac:dyDescent="0.3">
      <c r="A88" s="71" t="s">
        <v>102</v>
      </c>
      <c r="B88" s="71"/>
      <c r="C88" s="71"/>
      <c r="D88" s="70"/>
      <c r="E88" s="70"/>
      <c r="F88" s="70"/>
      <c r="G88" s="70"/>
      <c r="H88" s="70"/>
      <c r="I88" s="70"/>
    </row>
    <row r="89" spans="1:9" s="16" customFormat="1" ht="15.75" customHeight="1" x14ac:dyDescent="0.3">
      <c r="A89" s="71"/>
      <c r="B89" s="71"/>
      <c r="C89" s="71"/>
      <c r="D89" s="70"/>
      <c r="E89" s="70"/>
      <c r="F89" s="70"/>
      <c r="G89" s="70"/>
      <c r="H89" s="70"/>
      <c r="I89" s="70"/>
    </row>
    <row r="90" spans="1:9" ht="73.5" customHeight="1" x14ac:dyDescent="0.3">
      <c r="A90" s="380" t="s">
        <v>283</v>
      </c>
      <c r="B90" s="380"/>
      <c r="C90" s="380"/>
      <c r="D90" s="70"/>
      <c r="E90" s="70"/>
      <c r="F90" s="70"/>
      <c r="G90" s="70"/>
      <c r="H90" s="70"/>
      <c r="I90" s="70"/>
    </row>
    <row r="91" spans="1:9" ht="79.5" customHeight="1" x14ac:dyDescent="0.3">
      <c r="A91" s="378" t="s">
        <v>159</v>
      </c>
      <c r="B91" s="378"/>
      <c r="C91" s="378"/>
      <c r="D91" s="74"/>
      <c r="E91" s="74"/>
      <c r="F91" s="70"/>
      <c r="G91" s="70"/>
      <c r="H91" s="379" t="s">
        <v>206</v>
      </c>
      <c r="I91" s="379"/>
    </row>
    <row r="92" spans="1:9" s="16" customFormat="1" ht="18.75" x14ac:dyDescent="0.3">
      <c r="A92" s="70"/>
      <c r="B92" s="70"/>
      <c r="C92" s="47"/>
      <c r="D92" s="373" t="s">
        <v>100</v>
      </c>
      <c r="E92" s="373"/>
      <c r="F92" s="47"/>
      <c r="G92" s="47"/>
      <c r="H92" s="374" t="s">
        <v>101</v>
      </c>
      <c r="I92" s="374"/>
    </row>
    <row r="93" spans="1:9" s="16" customFormat="1" ht="14.25" x14ac:dyDescent="0.2">
      <c r="A93" s="1"/>
      <c r="B93" s="166"/>
      <c r="C93" s="166"/>
      <c r="D93" s="1"/>
      <c r="E93" s="1"/>
      <c r="F93" s="1"/>
      <c r="G93" s="1"/>
      <c r="H93" s="1"/>
      <c r="I93" s="1"/>
    </row>
    <row r="94" spans="1:9" s="16" customFormat="1" ht="18.75" customHeight="1" x14ac:dyDescent="0.2">
      <c r="A94" s="1"/>
      <c r="B94" s="375" t="s">
        <v>207</v>
      </c>
      <c r="C94" s="375"/>
      <c r="D94" s="1"/>
      <c r="E94" s="1"/>
      <c r="F94" s="1"/>
      <c r="G94" s="1"/>
      <c r="H94" s="1"/>
      <c r="I94" s="1"/>
    </row>
    <row r="95" spans="1:9" x14ac:dyDescent="0.2">
      <c r="B95" s="6"/>
      <c r="C95" s="6"/>
    </row>
    <row r="96" spans="1:9" x14ac:dyDescent="0.2">
      <c r="B96" s="241" t="s">
        <v>208</v>
      </c>
      <c r="C96" s="17"/>
    </row>
    <row r="97" spans="2:3" x14ac:dyDescent="0.2">
      <c r="B97" s="496"/>
      <c r="C97" s="496"/>
    </row>
    <row r="98" spans="2:3" x14ac:dyDescent="0.2">
      <c r="B98" s="6"/>
      <c r="C98" s="6"/>
    </row>
    <row r="99" spans="2:3" x14ac:dyDescent="0.2">
      <c r="B99" s="167"/>
      <c r="C99" s="6"/>
    </row>
  </sheetData>
  <mergeCells count="82">
    <mergeCell ref="D92:E92"/>
    <mergeCell ref="H92:I92"/>
    <mergeCell ref="B37:G37"/>
    <mergeCell ref="A40:L40"/>
    <mergeCell ref="B71:C71"/>
    <mergeCell ref="B72:C72"/>
    <mergeCell ref="B69:C69"/>
    <mergeCell ref="B70:C70"/>
    <mergeCell ref="G54:H54"/>
    <mergeCell ref="G53:H53"/>
    <mergeCell ref="G55:H55"/>
    <mergeCell ref="B53:D53"/>
    <mergeCell ref="B54:D54"/>
    <mergeCell ref="B76:C76"/>
    <mergeCell ref="B74:C74"/>
    <mergeCell ref="B77:C77"/>
    <mergeCell ref="H19:I19"/>
    <mergeCell ref="H20:I20"/>
    <mergeCell ref="H22:I22"/>
    <mergeCell ref="H23:I23"/>
    <mergeCell ref="A15:L15"/>
    <mergeCell ref="A16:L16"/>
    <mergeCell ref="B19:C19"/>
    <mergeCell ref="D19:G19"/>
    <mergeCell ref="B20:C20"/>
    <mergeCell ref="D20:G20"/>
    <mergeCell ref="B22:C22"/>
    <mergeCell ref="D22:G22"/>
    <mergeCell ref="B23:C23"/>
    <mergeCell ref="D23:G23"/>
    <mergeCell ref="H5:L5"/>
    <mergeCell ref="H6:L7"/>
    <mergeCell ref="H11:L11"/>
    <mergeCell ref="H1:L1"/>
    <mergeCell ref="H3:L3"/>
    <mergeCell ref="H4:L4"/>
    <mergeCell ref="H2:L2"/>
    <mergeCell ref="H8:L8"/>
    <mergeCell ref="B75:C75"/>
    <mergeCell ref="A55:D55"/>
    <mergeCell ref="B68:C68"/>
    <mergeCell ref="B65:C65"/>
    <mergeCell ref="B67:C67"/>
    <mergeCell ref="A59:D59"/>
    <mergeCell ref="A66:H66"/>
    <mergeCell ref="B73:C73"/>
    <mergeCell ref="G59:H59"/>
    <mergeCell ref="A60:D60"/>
    <mergeCell ref="G60:H60"/>
    <mergeCell ref="A61:D61"/>
    <mergeCell ref="G61:H61"/>
    <mergeCell ref="A33:L33"/>
    <mergeCell ref="A35:G35"/>
    <mergeCell ref="B36:G36"/>
    <mergeCell ref="J25:K25"/>
    <mergeCell ref="C26:D26"/>
    <mergeCell ref="F26:I26"/>
    <mergeCell ref="J26:K26"/>
    <mergeCell ref="C25:D25"/>
    <mergeCell ref="F25:I25"/>
    <mergeCell ref="A43:G43"/>
    <mergeCell ref="B46:H46"/>
    <mergeCell ref="B47:H47"/>
    <mergeCell ref="B48:H48"/>
    <mergeCell ref="B52:D52"/>
    <mergeCell ref="G52:H52"/>
    <mergeCell ref="B83:C83"/>
    <mergeCell ref="D86:E86"/>
    <mergeCell ref="B97:C97"/>
    <mergeCell ref="B94:C94"/>
    <mergeCell ref="B78:C78"/>
    <mergeCell ref="A79:H79"/>
    <mergeCell ref="B80:C80"/>
    <mergeCell ref="B81:C81"/>
    <mergeCell ref="B82:C82"/>
    <mergeCell ref="A85:C85"/>
    <mergeCell ref="D85:E85"/>
    <mergeCell ref="H85:I85"/>
    <mergeCell ref="H86:I86"/>
    <mergeCell ref="A90:C90"/>
    <mergeCell ref="A91:C91"/>
    <mergeCell ref="H91:I91"/>
  </mergeCells>
  <phoneticPr fontId="3" type="noConversion"/>
  <conditionalFormatting sqref="C20:C21 L19:L20 D20 A23:B24 D25 I24 D21:M21 A25:C26 M20 J23:M24 D23:E24 F24:G24 D26:M26 B19:B22 J22:L22 H19:H20 H22:H24">
    <cfRule type="cellIs" dxfId="22" priority="8" stopIfTrue="1" operator="equal">
      <formula>0</formula>
    </cfRule>
  </conditionalFormatting>
  <conditionalFormatting sqref="C20:C21 D21:I21 H22:H23 B19:B22 H19:H20 A23:C23">
    <cfRule type="cellIs" dxfId="21" priority="2" stopIfTrue="1" operator="equal">
      <formula>0</formula>
    </cfRule>
  </conditionalFormatting>
  <conditionalFormatting sqref="D23">
    <cfRule type="cellIs" dxfId="20" priority="1" stopIfTrue="1" operator="equal">
      <formula>0</formula>
    </cfRule>
  </conditionalFormatting>
  <pageMargins left="0.39370078740157483" right="0" top="0.15748031496062992" bottom="0" header="0.15748031496062992" footer="0"/>
  <pageSetup paperSize="9" scale="71" fitToHeight="2" orientation="landscape" r:id="rId1"/>
  <headerFooter alignWithMargins="0"/>
  <rowBreaks count="3" manualBreakCount="3">
    <brk id="34" max="11" man="1"/>
    <brk id="62" max="11" man="1"/>
    <brk id="9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9"/>
  <sheetViews>
    <sheetView view="pageBreakPreview" topLeftCell="A73" zoomScale="80" zoomScaleNormal="90" zoomScaleSheetLayoutView="80" workbookViewId="0">
      <selection activeCell="F114" sqref="F114"/>
    </sheetView>
  </sheetViews>
  <sheetFormatPr defaultRowHeight="12.75" x14ac:dyDescent="0.2"/>
  <cols>
    <col min="1" max="1" width="9.140625" style="1" customWidth="1"/>
    <col min="2" max="3" width="18.85546875" style="1" customWidth="1"/>
    <col min="4" max="4" width="20.28515625" style="1" customWidth="1"/>
    <col min="5" max="5" width="21.85546875" style="1" customWidth="1"/>
    <col min="6" max="7" width="21.7109375" style="1" customWidth="1"/>
    <col min="8" max="8" width="18.7109375" style="1" customWidth="1"/>
    <col min="9" max="9" width="10.28515625" style="1" bestFit="1" customWidth="1"/>
    <col min="10" max="10" width="16.7109375" style="1" customWidth="1"/>
    <col min="11" max="11" width="10.85546875" style="1" customWidth="1"/>
    <col min="12" max="12" width="9.1406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15" customHeight="1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4.25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41.25" customHeight="1" x14ac:dyDescent="0.2">
      <c r="G3" s="2"/>
      <c r="H3" s="414" t="s">
        <v>175</v>
      </c>
      <c r="I3" s="414"/>
      <c r="J3" s="414"/>
      <c r="K3" s="414"/>
      <c r="L3" s="414"/>
      <c r="M3" s="5"/>
      <c r="N3" s="2"/>
    </row>
    <row r="4" spans="1:14" ht="15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4.25" customHeight="1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ht="12" customHeight="1" x14ac:dyDescent="0.2">
      <c r="G6" s="2"/>
      <c r="H6" s="412" t="s">
        <v>130</v>
      </c>
      <c r="I6" s="412"/>
      <c r="J6" s="412"/>
      <c r="K6" s="412"/>
      <c r="L6" s="412"/>
      <c r="M6" s="7"/>
      <c r="N6" s="2"/>
    </row>
    <row r="7" spans="1:14" ht="27.75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1.45" customHeight="1" x14ac:dyDescent="0.2">
      <c r="G8" s="2"/>
      <c r="H8" s="566" t="s">
        <v>39</v>
      </c>
      <c r="I8" s="566"/>
      <c r="J8" s="566"/>
      <c r="K8" s="566"/>
      <c r="L8" s="566"/>
      <c r="M8" s="5"/>
      <c r="N8" s="2"/>
    </row>
    <row r="9" spans="1:14" ht="29.25" customHeight="1" x14ac:dyDescent="0.2">
      <c r="G9" s="2"/>
      <c r="H9" s="76"/>
      <c r="I9" s="76"/>
      <c r="J9" s="76"/>
      <c r="K9" s="76" t="s">
        <v>41</v>
      </c>
      <c r="L9" s="76"/>
      <c r="M9" s="7"/>
      <c r="N9" s="2"/>
    </row>
    <row r="10" spans="1:14" ht="36.75" customHeight="1" x14ac:dyDescent="0.2">
      <c r="G10" s="2"/>
      <c r="H10" s="601"/>
      <c r="I10" s="601"/>
      <c r="J10" s="601"/>
      <c r="K10" s="601"/>
      <c r="L10" s="601"/>
      <c r="M10" s="5"/>
      <c r="N10" s="2"/>
    </row>
    <row r="11" spans="1:14" ht="9.6" customHeight="1" x14ac:dyDescent="0.2">
      <c r="G11" s="2"/>
      <c r="H11" s="415"/>
      <c r="I11" s="415"/>
      <c r="J11" s="415"/>
      <c r="K11" s="415"/>
      <c r="L11" s="415"/>
      <c r="M11" s="125"/>
      <c r="N11" s="2"/>
    </row>
    <row r="12" spans="1:14" ht="13.15" customHeight="1" x14ac:dyDescent="0.2">
      <c r="G12" s="2"/>
      <c r="H12" s="109"/>
      <c r="I12" s="109"/>
      <c r="J12" s="109"/>
      <c r="K12" s="109"/>
      <c r="L12" s="109"/>
      <c r="M12" s="5"/>
      <c r="N12" s="2"/>
    </row>
    <row r="13" spans="1:14" ht="13.15" customHeight="1" x14ac:dyDescent="0.2">
      <c r="G13" s="2"/>
      <c r="H13" s="109"/>
      <c r="I13" s="109"/>
      <c r="J13" s="109"/>
      <c r="K13" s="109"/>
      <c r="L13" s="109"/>
      <c r="M13" s="5"/>
      <c r="N13" s="2"/>
    </row>
    <row r="14" spans="1:14" ht="10.9" customHeight="1" x14ac:dyDescent="0.2">
      <c r="G14" s="2"/>
      <c r="H14" s="2"/>
      <c r="I14" s="2"/>
      <c r="J14" s="2"/>
      <c r="K14" s="2"/>
      <c r="L14" s="2"/>
      <c r="M14" s="2"/>
      <c r="N14" s="2"/>
    </row>
    <row r="15" spans="1:14" s="10" customFormat="1" ht="19.5" customHeight="1" x14ac:dyDescent="0.2">
      <c r="A15" s="424" t="s">
        <v>42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9"/>
      <c r="N15" s="9"/>
    </row>
    <row r="16" spans="1:14" s="10" customFormat="1" ht="20.25" customHeight="1" x14ac:dyDescent="0.2">
      <c r="A16" s="424" t="s">
        <v>247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9"/>
      <c r="N16" s="9"/>
    </row>
    <row r="17" spans="1:14" ht="10.1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  <c r="N17" s="2"/>
    </row>
    <row r="18" spans="1:14" ht="20.45" customHeight="1" x14ac:dyDescent="0.2">
      <c r="A18" s="4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4" s="16" customFormat="1" ht="32.25" customHeight="1" x14ac:dyDescent="0.2">
      <c r="A19" s="194" t="s">
        <v>248</v>
      </c>
      <c r="B19" s="456" t="s">
        <v>278</v>
      </c>
      <c r="C19" s="456"/>
      <c r="D19" s="457" t="s">
        <v>132</v>
      </c>
      <c r="E19" s="457"/>
      <c r="F19" s="457"/>
      <c r="G19" s="458"/>
      <c r="H19" s="442">
        <v>2146268</v>
      </c>
      <c r="I19" s="442"/>
      <c r="J19" s="210"/>
      <c r="K19" s="210"/>
      <c r="L19" s="211"/>
      <c r="M19" s="211"/>
    </row>
    <row r="20" spans="1:14" ht="48" customHeight="1" x14ac:dyDescent="0.2">
      <c r="A20" s="195"/>
      <c r="B20" s="441" t="s">
        <v>276</v>
      </c>
      <c r="C20" s="441"/>
      <c r="D20" s="441" t="s">
        <v>39</v>
      </c>
      <c r="E20" s="441"/>
      <c r="F20" s="441"/>
      <c r="G20" s="441"/>
      <c r="H20" s="441" t="s">
        <v>249</v>
      </c>
      <c r="I20" s="441"/>
      <c r="J20" s="208"/>
      <c r="K20" s="208"/>
      <c r="L20" s="209"/>
      <c r="M20" s="209"/>
    </row>
    <row r="21" spans="1:14" ht="14.45" customHeight="1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</row>
    <row r="22" spans="1:14" s="16" customFormat="1" ht="30" customHeight="1" x14ac:dyDescent="0.2">
      <c r="A22" s="197" t="s">
        <v>250</v>
      </c>
      <c r="B22" s="456" t="s">
        <v>277</v>
      </c>
      <c r="C22" s="456"/>
      <c r="D22" s="459" t="s">
        <v>132</v>
      </c>
      <c r="E22" s="459"/>
      <c r="F22" s="459"/>
      <c r="G22" s="460"/>
      <c r="H22" s="442">
        <v>2146268</v>
      </c>
      <c r="I22" s="442"/>
      <c r="J22" s="212"/>
      <c r="K22" s="212"/>
      <c r="L22" s="211"/>
      <c r="M22" s="211"/>
    </row>
    <row r="23" spans="1:14" ht="49.5" customHeight="1" x14ac:dyDescent="0.2">
      <c r="A23" s="195"/>
      <c r="B23" s="441" t="s">
        <v>276</v>
      </c>
      <c r="C23" s="441"/>
      <c r="D23" s="441" t="s">
        <v>322</v>
      </c>
      <c r="E23" s="441"/>
      <c r="F23" s="441"/>
      <c r="G23" s="441"/>
      <c r="H23" s="443" t="s">
        <v>249</v>
      </c>
      <c r="I23" s="443"/>
      <c r="J23" s="208"/>
      <c r="K23" s="208"/>
      <c r="L23" s="209"/>
      <c r="M23" s="209"/>
    </row>
    <row r="24" spans="1:14" ht="14.45" customHeight="1" x14ac:dyDescent="0.2">
      <c r="A24" s="198"/>
      <c r="B24" s="199"/>
      <c r="C24" s="199"/>
      <c r="D24" s="199"/>
      <c r="E24" s="199"/>
      <c r="F24" s="200"/>
      <c r="G24" s="200"/>
      <c r="H24" s="200"/>
      <c r="I24" s="201"/>
      <c r="J24" s="201"/>
      <c r="K24" s="201"/>
      <c r="L24" s="202"/>
      <c r="M24" s="203"/>
    </row>
    <row r="25" spans="1:14" s="16" customFormat="1" ht="30" customHeight="1" x14ac:dyDescent="0.2">
      <c r="A25" s="204" t="s">
        <v>251</v>
      </c>
      <c r="B25" s="205">
        <v>611161</v>
      </c>
      <c r="C25" s="603">
        <v>1161</v>
      </c>
      <c r="D25" s="604"/>
      <c r="E25" s="214">
        <v>990</v>
      </c>
      <c r="F25" s="464" t="s">
        <v>7</v>
      </c>
      <c r="G25" s="465"/>
      <c r="H25" s="465"/>
      <c r="I25" s="465"/>
      <c r="J25" s="440">
        <v>20201100000</v>
      </c>
      <c r="K25" s="440"/>
      <c r="L25" s="208"/>
      <c r="M25" s="208"/>
    </row>
    <row r="26" spans="1:14" ht="67.5" customHeight="1" x14ac:dyDescent="0.2">
      <c r="A26" s="202"/>
      <c r="B26" s="207" t="s">
        <v>252</v>
      </c>
      <c r="C26" s="443" t="s">
        <v>253</v>
      </c>
      <c r="D26" s="443"/>
      <c r="E26" s="207" t="s">
        <v>254</v>
      </c>
      <c r="F26" s="441" t="s">
        <v>255</v>
      </c>
      <c r="G26" s="441"/>
      <c r="H26" s="441"/>
      <c r="I26" s="441"/>
      <c r="J26" s="441" t="s">
        <v>256</v>
      </c>
      <c r="K26" s="441"/>
      <c r="L26" s="209"/>
      <c r="M26" s="209"/>
    </row>
    <row r="27" spans="1:14" ht="14.45" customHeight="1" x14ac:dyDescent="0.2"/>
    <row r="28" spans="1:14" s="18" customFormat="1" ht="14.45" customHeight="1" x14ac:dyDescent="0.25">
      <c r="A28" s="18" t="s">
        <v>51</v>
      </c>
      <c r="E28" s="37">
        <f>E29+E30</f>
        <v>5957704</v>
      </c>
      <c r="F28" s="18" t="s">
        <v>52</v>
      </c>
    </row>
    <row r="29" spans="1:14" s="18" customFormat="1" ht="14.45" customHeight="1" x14ac:dyDescent="0.25">
      <c r="B29" s="16" t="s">
        <v>53</v>
      </c>
      <c r="C29" s="16"/>
      <c r="D29" s="16"/>
      <c r="E29" s="168">
        <f>5949204+50000-41500</f>
        <v>5957704</v>
      </c>
      <c r="F29" s="18" t="s">
        <v>52</v>
      </c>
    </row>
    <row r="30" spans="1:14" s="18" customFormat="1" ht="14.45" customHeight="1" x14ac:dyDescent="0.25">
      <c r="B30" s="16" t="s">
        <v>54</v>
      </c>
      <c r="C30" s="16"/>
      <c r="D30" s="16"/>
      <c r="E30" s="37">
        <v>0</v>
      </c>
      <c r="F30" s="18" t="s">
        <v>52</v>
      </c>
    </row>
    <row r="31" spans="1:14" s="16" customFormat="1" ht="11.45" customHeight="1" x14ac:dyDescent="0.2"/>
    <row r="32" spans="1:14" s="16" customFormat="1" ht="14.45" customHeight="1" x14ac:dyDescent="0.2">
      <c r="A32" s="18" t="s">
        <v>55</v>
      </c>
    </row>
    <row r="33" spans="1:16" s="16" customFormat="1" ht="172.5" customHeight="1" x14ac:dyDescent="0.2">
      <c r="A33" s="568" t="s">
        <v>375</v>
      </c>
      <c r="B33" s="568"/>
      <c r="C33" s="568"/>
      <c r="D33" s="568"/>
      <c r="E33" s="568"/>
      <c r="F33" s="568"/>
      <c r="G33" s="568"/>
      <c r="H33" s="568"/>
      <c r="I33" s="568"/>
      <c r="J33" s="568"/>
      <c r="K33" s="568"/>
      <c r="L33" s="568"/>
      <c r="M33" s="27"/>
      <c r="N33" s="27"/>
    </row>
    <row r="34" spans="1:16" s="16" customFormat="1" ht="12" customHeight="1" x14ac:dyDescent="0.2">
      <c r="A34" s="568"/>
      <c r="B34" s="568"/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27"/>
      <c r="N34" s="27"/>
    </row>
    <row r="35" spans="1:16" s="16" customFormat="1" ht="14.45" customHeight="1" x14ac:dyDescent="0.2">
      <c r="A35" s="578" t="s">
        <v>177</v>
      </c>
      <c r="B35" s="579"/>
      <c r="C35" s="579"/>
      <c r="D35" s="579"/>
      <c r="E35" s="579"/>
      <c r="F35" s="579"/>
      <c r="G35" s="580"/>
      <c r="H35" s="123"/>
      <c r="I35" s="123"/>
      <c r="J35" s="123"/>
      <c r="K35" s="123"/>
      <c r="L35" s="123"/>
      <c r="M35" s="27"/>
      <c r="N35" s="27"/>
    </row>
    <row r="36" spans="1:16" s="16" customFormat="1" ht="14.45" customHeight="1" x14ac:dyDescent="0.2">
      <c r="A36" s="185" t="s">
        <v>178</v>
      </c>
      <c r="B36" s="587" t="s">
        <v>179</v>
      </c>
      <c r="C36" s="588"/>
      <c r="D36" s="588"/>
      <c r="E36" s="588"/>
      <c r="F36" s="588"/>
      <c r="G36" s="589"/>
      <c r="H36" s="123"/>
      <c r="I36" s="123"/>
      <c r="J36" s="123"/>
      <c r="K36" s="123"/>
      <c r="L36" s="123"/>
      <c r="M36" s="27"/>
      <c r="N36" s="27"/>
    </row>
    <row r="37" spans="1:16" s="16" customFormat="1" ht="37.5" customHeight="1" x14ac:dyDescent="0.2">
      <c r="A37" s="186">
        <v>1</v>
      </c>
      <c r="B37" s="587" t="s">
        <v>305</v>
      </c>
      <c r="C37" s="588"/>
      <c r="D37" s="588"/>
      <c r="E37" s="588"/>
      <c r="F37" s="588"/>
      <c r="G37" s="589"/>
      <c r="H37" s="123"/>
      <c r="I37" s="123"/>
      <c r="J37" s="123"/>
      <c r="K37" s="123"/>
      <c r="L37" s="123"/>
      <c r="M37" s="27"/>
      <c r="N37" s="27"/>
    </row>
    <row r="38" spans="1:16" s="16" customFormat="1" ht="8.4499999999999993" customHeight="1" x14ac:dyDescent="0.2">
      <c r="A38" s="122"/>
      <c r="B38" s="19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27"/>
      <c r="N38" s="27"/>
    </row>
    <row r="39" spans="1:16" s="16" customFormat="1" ht="36.75" customHeight="1" x14ac:dyDescent="0.2">
      <c r="A39" s="14" t="s">
        <v>241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27"/>
      <c r="N39" s="27"/>
    </row>
    <row r="40" spans="1:16" s="16" customFormat="1" ht="49.5" customHeight="1" x14ac:dyDescent="0.2">
      <c r="A40" s="602" t="s">
        <v>6</v>
      </c>
      <c r="B40" s="602"/>
      <c r="C40" s="602"/>
      <c r="D40" s="602"/>
      <c r="E40" s="602"/>
      <c r="F40" s="602"/>
      <c r="G40" s="602"/>
      <c r="H40" s="602"/>
      <c r="I40" s="602"/>
      <c r="J40" s="126"/>
      <c r="K40" s="126"/>
      <c r="L40" s="126"/>
      <c r="M40" s="133"/>
      <c r="N40" s="133"/>
      <c r="O40" s="133"/>
      <c r="P40" s="133"/>
    </row>
    <row r="41" spans="1:16" s="16" customFormat="1" ht="14.4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33"/>
      <c r="M41" s="133"/>
      <c r="N41" s="133"/>
      <c r="O41" s="133"/>
      <c r="P41" s="133"/>
    </row>
    <row r="42" spans="1:16" s="16" customFormat="1" ht="14.45" customHeight="1" x14ac:dyDescent="0.2">
      <c r="A42" s="19" t="s">
        <v>242</v>
      </c>
      <c r="B42" s="18"/>
      <c r="C42" s="18"/>
      <c r="D42" s="18"/>
      <c r="E42" s="18"/>
    </row>
    <row r="43" spans="1:16" s="16" customFormat="1" ht="23.25" customHeight="1" x14ac:dyDescent="0.2">
      <c r="A43" s="121" t="s">
        <v>59</v>
      </c>
      <c r="B43" s="541" t="s">
        <v>60</v>
      </c>
      <c r="C43" s="551"/>
      <c r="D43" s="551"/>
      <c r="E43" s="551"/>
      <c r="F43" s="551"/>
      <c r="G43" s="551"/>
      <c r="H43" s="542"/>
      <c r="I43" s="133"/>
      <c r="J43" s="133"/>
      <c r="K43" s="133"/>
      <c r="L43" s="133"/>
      <c r="M43" s="133"/>
      <c r="N43" s="133"/>
    </row>
    <row r="44" spans="1:16" s="16" customFormat="1" ht="44.25" customHeight="1" x14ac:dyDescent="0.2">
      <c r="A44" s="121">
        <v>1</v>
      </c>
      <c r="B44" s="538" t="s">
        <v>7</v>
      </c>
      <c r="C44" s="539"/>
      <c r="D44" s="539"/>
      <c r="E44" s="539"/>
      <c r="F44" s="539"/>
      <c r="G44" s="539"/>
      <c r="H44" s="540"/>
      <c r="I44" s="133"/>
      <c r="J44" s="133"/>
      <c r="K44" s="133"/>
      <c r="L44" s="133"/>
      <c r="M44" s="133"/>
      <c r="N44" s="133"/>
    </row>
    <row r="45" spans="1:16" s="16" customFormat="1" ht="12.6" hidden="1" customHeight="1" x14ac:dyDescent="0.2">
      <c r="A45" s="121">
        <v>2</v>
      </c>
      <c r="B45" s="538" t="str">
        <f>'[1]0611010'!B43:H43</f>
        <v>Погашення кредиторської заборгованості, яка утворилась станом на 01.01.2019 року</v>
      </c>
      <c r="C45" s="539"/>
      <c r="D45" s="539"/>
      <c r="E45" s="539"/>
      <c r="F45" s="539"/>
      <c r="G45" s="539"/>
      <c r="H45" s="540"/>
      <c r="I45" s="133"/>
      <c r="J45" s="133"/>
      <c r="K45" s="133"/>
      <c r="L45" s="133"/>
      <c r="M45" s="133"/>
      <c r="N45" s="133"/>
    </row>
    <row r="46" spans="1:16" s="16" customFormat="1" ht="30.75" customHeight="1" x14ac:dyDescent="0.2"/>
    <row r="47" spans="1:16" s="16" customFormat="1" ht="33.6" customHeight="1" x14ac:dyDescent="0.2">
      <c r="A47" s="18" t="s">
        <v>243</v>
      </c>
    </row>
    <row r="48" spans="1:16" s="16" customFormat="1" ht="33.6" customHeight="1" x14ac:dyDescent="0.2">
      <c r="A48" s="18"/>
      <c r="H48" s="20" t="s">
        <v>52</v>
      </c>
    </row>
    <row r="49" spans="1:11" s="16" customFormat="1" ht="18.75" customHeight="1" x14ac:dyDescent="0.2">
      <c r="A49" s="116" t="s">
        <v>59</v>
      </c>
      <c r="B49" s="543" t="s">
        <v>63</v>
      </c>
      <c r="C49" s="544"/>
      <c r="D49" s="545"/>
      <c r="E49" s="116" t="s">
        <v>64</v>
      </c>
      <c r="F49" s="116" t="s">
        <v>65</v>
      </c>
      <c r="G49" s="543" t="s">
        <v>67</v>
      </c>
      <c r="H49" s="545"/>
      <c r="I49" s="31"/>
      <c r="J49" s="133"/>
      <c r="K49" s="133"/>
    </row>
    <row r="50" spans="1:11" s="16" customFormat="1" ht="55.5" customHeight="1" x14ac:dyDescent="0.2">
      <c r="A50" s="116">
        <v>1</v>
      </c>
      <c r="B50" s="473" t="s">
        <v>146</v>
      </c>
      <c r="C50" s="537"/>
      <c r="D50" s="474"/>
      <c r="E50" s="34">
        <f>E29</f>
        <v>5957704</v>
      </c>
      <c r="F50" s="34">
        <f>E30</f>
        <v>0</v>
      </c>
      <c r="G50" s="573">
        <f>E50+F50</f>
        <v>5957704</v>
      </c>
      <c r="H50" s="574"/>
      <c r="I50" s="32"/>
      <c r="J50" s="133"/>
      <c r="K50" s="133"/>
    </row>
    <row r="51" spans="1:11" s="16" customFormat="1" ht="28.5" hidden="1" customHeight="1" x14ac:dyDescent="0.2">
      <c r="A51" s="116"/>
      <c r="B51" s="531" t="s">
        <v>279</v>
      </c>
      <c r="C51" s="532"/>
      <c r="D51" s="533"/>
      <c r="E51" s="34">
        <f>82500+2160</f>
        <v>84660</v>
      </c>
      <c r="F51" s="34"/>
      <c r="G51" s="573">
        <f>E51+F51</f>
        <v>84660</v>
      </c>
      <c r="H51" s="574"/>
      <c r="I51" s="133"/>
      <c r="J51" s="133"/>
      <c r="K51" s="133"/>
    </row>
    <row r="52" spans="1:11" s="16" customFormat="1" ht="21.75" customHeight="1" x14ac:dyDescent="0.2">
      <c r="A52" s="559" t="s">
        <v>67</v>
      </c>
      <c r="B52" s="560"/>
      <c r="C52" s="560"/>
      <c r="D52" s="561"/>
      <c r="E52" s="102">
        <f>E50</f>
        <v>5957704</v>
      </c>
      <c r="F52" s="102">
        <f>F50</f>
        <v>0</v>
      </c>
      <c r="G52" s="590">
        <f>G50</f>
        <v>5957704</v>
      </c>
      <c r="H52" s="591"/>
      <c r="I52" s="131"/>
      <c r="J52" s="131"/>
      <c r="K52" s="133"/>
    </row>
    <row r="53" spans="1:11" s="16" customFormat="1" ht="20.45" customHeight="1" x14ac:dyDescent="0.2">
      <c r="I53" s="133"/>
      <c r="J53" s="133"/>
      <c r="K53" s="133"/>
    </row>
    <row r="54" spans="1:11" s="16" customFormat="1" ht="14.45" customHeight="1" x14ac:dyDescent="0.2">
      <c r="A54" s="19" t="s">
        <v>244</v>
      </c>
      <c r="B54" s="18"/>
      <c r="C54" s="18"/>
      <c r="D54" s="21"/>
      <c r="E54" s="18"/>
      <c r="F54" s="18"/>
      <c r="G54" s="21"/>
    </row>
    <row r="55" spans="1:11" s="16" customFormat="1" ht="14.45" customHeight="1" x14ac:dyDescent="0.2">
      <c r="B55" s="22"/>
      <c r="C55" s="22"/>
      <c r="D55" s="22"/>
      <c r="E55" s="22"/>
      <c r="F55" s="22"/>
      <c r="H55" s="20" t="s">
        <v>52</v>
      </c>
    </row>
    <row r="56" spans="1:11" s="16" customFormat="1" ht="22.5" customHeight="1" x14ac:dyDescent="0.2">
      <c r="A56" s="543" t="s">
        <v>69</v>
      </c>
      <c r="B56" s="544"/>
      <c r="C56" s="544"/>
      <c r="D56" s="545"/>
      <c r="E56" s="116" t="s">
        <v>64</v>
      </c>
      <c r="F56" s="116" t="s">
        <v>65</v>
      </c>
      <c r="G56" s="543" t="s">
        <v>67</v>
      </c>
      <c r="H56" s="545"/>
    </row>
    <row r="57" spans="1:11" s="16" customFormat="1" ht="50.25" customHeight="1" x14ac:dyDescent="0.2">
      <c r="A57" s="393" t="s">
        <v>70</v>
      </c>
      <c r="B57" s="394"/>
      <c r="C57" s="394"/>
      <c r="D57" s="395"/>
      <c r="E57" s="34">
        <f>E52</f>
        <v>5957704</v>
      </c>
      <c r="F57" s="34">
        <f>F52</f>
        <v>0</v>
      </c>
      <c r="G57" s="573">
        <f>E57+F57</f>
        <v>5957704</v>
      </c>
      <c r="H57" s="574"/>
    </row>
    <row r="58" spans="1:11" s="16" customFormat="1" ht="20.45" customHeight="1" x14ac:dyDescent="0.2">
      <c r="A58" s="526" t="s">
        <v>67</v>
      </c>
      <c r="B58" s="527"/>
      <c r="C58" s="527"/>
      <c r="D58" s="528"/>
      <c r="E58" s="100">
        <f>E57</f>
        <v>5957704</v>
      </c>
      <c r="F58" s="100">
        <f>F57</f>
        <v>0</v>
      </c>
      <c r="G58" s="590">
        <f>G57</f>
        <v>5957704</v>
      </c>
      <c r="H58" s="591"/>
    </row>
    <row r="59" spans="1:11" s="16" customFormat="1" ht="33.75" customHeight="1" x14ac:dyDescent="0.2"/>
    <row r="60" spans="1:11" s="16" customFormat="1" ht="16.149999999999999" customHeight="1" x14ac:dyDescent="0.2">
      <c r="A60" s="18" t="s">
        <v>245</v>
      </c>
    </row>
    <row r="61" spans="1:11" s="16" customFormat="1" ht="33" customHeight="1" x14ac:dyDescent="0.2">
      <c r="A61" s="116" t="s">
        <v>59</v>
      </c>
      <c r="B61" s="541" t="s">
        <v>72</v>
      </c>
      <c r="C61" s="542"/>
      <c r="D61" s="124" t="s">
        <v>73</v>
      </c>
      <c r="E61" s="124" t="s">
        <v>74</v>
      </c>
      <c r="F61" s="124" t="s">
        <v>64</v>
      </c>
      <c r="G61" s="124" t="s">
        <v>65</v>
      </c>
      <c r="H61" s="124" t="s">
        <v>67</v>
      </c>
      <c r="I61" s="133"/>
      <c r="J61" s="133"/>
      <c r="K61" s="133"/>
    </row>
    <row r="62" spans="1:11" s="16" customFormat="1" ht="36" customHeight="1" x14ac:dyDescent="0.2">
      <c r="A62" s="598" t="s">
        <v>171</v>
      </c>
      <c r="B62" s="599"/>
      <c r="C62" s="599"/>
      <c r="D62" s="599"/>
      <c r="E62" s="599"/>
      <c r="F62" s="599"/>
      <c r="G62" s="599"/>
      <c r="H62" s="600"/>
      <c r="I62" s="133"/>
      <c r="J62" s="133"/>
      <c r="K62" s="133"/>
    </row>
    <row r="63" spans="1:11" s="16" customFormat="1" ht="15.6" customHeight="1" x14ac:dyDescent="0.2">
      <c r="A63" s="39" t="s">
        <v>121</v>
      </c>
      <c r="B63" s="559" t="s">
        <v>75</v>
      </c>
      <c r="C63" s="561"/>
      <c r="D63" s="117"/>
      <c r="E63" s="117"/>
      <c r="F63" s="117"/>
      <c r="G63" s="117"/>
      <c r="H63" s="117"/>
    </row>
    <row r="64" spans="1:11" s="16" customFormat="1" ht="46.5" customHeight="1" x14ac:dyDescent="0.2">
      <c r="A64" s="124"/>
      <c r="B64" s="559" t="s">
        <v>8</v>
      </c>
      <c r="C64" s="561"/>
      <c r="D64" s="33" t="s">
        <v>77</v>
      </c>
      <c r="E64" s="33" t="s">
        <v>78</v>
      </c>
      <c r="F64" s="106">
        <v>1</v>
      </c>
      <c r="G64" s="106"/>
      <c r="H64" s="106">
        <v>1</v>
      </c>
    </row>
    <row r="65" spans="1:17" s="16" customFormat="1" ht="37.5" customHeight="1" x14ac:dyDescent="0.2">
      <c r="A65" s="124"/>
      <c r="B65" s="473" t="s">
        <v>80</v>
      </c>
      <c r="C65" s="474"/>
      <c r="D65" s="116" t="s">
        <v>77</v>
      </c>
      <c r="E65" s="116" t="s">
        <v>81</v>
      </c>
      <c r="F65" s="193">
        <f>F66</f>
        <v>43.5</v>
      </c>
      <c r="G65" s="193"/>
      <c r="H65" s="193">
        <f>H66</f>
        <v>43.5</v>
      </c>
    </row>
    <row r="66" spans="1:17" s="16" customFormat="1" ht="15.75" customHeight="1" x14ac:dyDescent="0.2">
      <c r="A66" s="124"/>
      <c r="B66" s="473" t="s">
        <v>84</v>
      </c>
      <c r="C66" s="474"/>
      <c r="D66" s="116" t="s">
        <v>77</v>
      </c>
      <c r="E66" s="116" t="s">
        <v>81</v>
      </c>
      <c r="F66" s="28">
        <v>43.5</v>
      </c>
      <c r="G66" s="117"/>
      <c r="H66" s="28">
        <f t="shared" ref="H66:H75" si="0">F66+G66</f>
        <v>43.5</v>
      </c>
    </row>
    <row r="67" spans="1:17" s="16" customFormat="1" ht="42" customHeight="1" x14ac:dyDescent="0.2">
      <c r="A67" s="124"/>
      <c r="B67" s="559" t="s">
        <v>15</v>
      </c>
      <c r="C67" s="561"/>
      <c r="D67" s="107" t="s">
        <v>77</v>
      </c>
      <c r="E67" s="33" t="s">
        <v>161</v>
      </c>
      <c r="F67" s="106">
        <v>1</v>
      </c>
      <c r="G67" s="106"/>
      <c r="H67" s="108">
        <f t="shared" si="0"/>
        <v>1</v>
      </c>
    </row>
    <row r="68" spans="1:17" s="16" customFormat="1" ht="39.75" customHeight="1" x14ac:dyDescent="0.2">
      <c r="A68" s="124"/>
      <c r="B68" s="473" t="s">
        <v>16</v>
      </c>
      <c r="C68" s="474"/>
      <c r="D68" s="23" t="s">
        <v>77</v>
      </c>
      <c r="E68" s="116" t="s">
        <v>81</v>
      </c>
      <c r="F68" s="117">
        <f>F69+F70</f>
        <v>17.5</v>
      </c>
      <c r="G68" s="117"/>
      <c r="H68" s="29">
        <f t="shared" si="0"/>
        <v>17.5</v>
      </c>
    </row>
    <row r="69" spans="1:17" s="16" customFormat="1" ht="15.6" customHeight="1" x14ac:dyDescent="0.2">
      <c r="A69" s="124"/>
      <c r="B69" s="473" t="s">
        <v>84</v>
      </c>
      <c r="C69" s="474"/>
      <c r="D69" s="23" t="s">
        <v>77</v>
      </c>
      <c r="E69" s="116" t="s">
        <v>81</v>
      </c>
      <c r="F69" s="117">
        <v>9</v>
      </c>
      <c r="G69" s="117"/>
      <c r="H69" s="24">
        <f t="shared" si="0"/>
        <v>9</v>
      </c>
    </row>
    <row r="70" spans="1:17" s="16" customFormat="1" ht="15.6" customHeight="1" x14ac:dyDescent="0.2">
      <c r="A70" s="124"/>
      <c r="B70" s="473" t="s">
        <v>85</v>
      </c>
      <c r="C70" s="474"/>
      <c r="D70" s="23" t="s">
        <v>77</v>
      </c>
      <c r="E70" s="116" t="s">
        <v>81</v>
      </c>
      <c r="F70" s="117">
        <v>8.5</v>
      </c>
      <c r="G70" s="117"/>
      <c r="H70" s="29">
        <f t="shared" si="0"/>
        <v>8.5</v>
      </c>
    </row>
    <row r="71" spans="1:17" s="16" customFormat="1" ht="78" customHeight="1" x14ac:dyDescent="0.2">
      <c r="A71" s="124"/>
      <c r="B71" s="559" t="s">
        <v>173</v>
      </c>
      <c r="C71" s="561"/>
      <c r="D71" s="107" t="s">
        <v>77</v>
      </c>
      <c r="E71" s="33" t="s">
        <v>161</v>
      </c>
      <c r="F71" s="106">
        <v>1</v>
      </c>
      <c r="G71" s="106"/>
      <c r="H71" s="108">
        <f t="shared" si="0"/>
        <v>1</v>
      </c>
    </row>
    <row r="72" spans="1:17" s="16" customFormat="1" ht="15.6" customHeight="1" x14ac:dyDescent="0.2">
      <c r="A72" s="124"/>
      <c r="B72" s="473" t="s">
        <v>16</v>
      </c>
      <c r="C72" s="474"/>
      <c r="D72" s="23" t="s">
        <v>77</v>
      </c>
      <c r="E72" s="116" t="s">
        <v>81</v>
      </c>
      <c r="F72" s="117">
        <f>F73+F74</f>
        <v>6</v>
      </c>
      <c r="G72" s="117"/>
      <c r="H72" s="24">
        <f t="shared" si="0"/>
        <v>6</v>
      </c>
    </row>
    <row r="73" spans="1:17" s="16" customFormat="1" ht="24.75" customHeight="1" x14ac:dyDescent="0.2">
      <c r="A73" s="124"/>
      <c r="B73" s="473" t="s">
        <v>82</v>
      </c>
      <c r="C73" s="474"/>
      <c r="D73" s="23" t="s">
        <v>77</v>
      </c>
      <c r="E73" s="116" t="s">
        <v>81</v>
      </c>
      <c r="F73" s="117">
        <v>1</v>
      </c>
      <c r="G73" s="117"/>
      <c r="H73" s="24">
        <f t="shared" si="0"/>
        <v>1</v>
      </c>
    </row>
    <row r="74" spans="1:17" s="16" customFormat="1" ht="28.15" customHeight="1" x14ac:dyDescent="0.2">
      <c r="A74" s="124"/>
      <c r="B74" s="473" t="s">
        <v>84</v>
      </c>
      <c r="C74" s="474"/>
      <c r="D74" s="23" t="s">
        <v>77</v>
      </c>
      <c r="E74" s="116" t="s">
        <v>81</v>
      </c>
      <c r="F74" s="117">
        <v>5</v>
      </c>
      <c r="G74" s="117"/>
      <c r="H74" s="24">
        <f t="shared" si="0"/>
        <v>5</v>
      </c>
    </row>
    <row r="75" spans="1:17" s="16" customFormat="1" ht="54.75" hidden="1" customHeight="1" x14ac:dyDescent="0.2">
      <c r="A75" s="267"/>
      <c r="B75" s="531" t="s">
        <v>280</v>
      </c>
      <c r="C75" s="533"/>
      <c r="D75" s="270" t="s">
        <v>52</v>
      </c>
      <c r="E75" s="270" t="s">
        <v>95</v>
      </c>
      <c r="F75" s="35">
        <f>E51</f>
        <v>84660</v>
      </c>
      <c r="G75" s="271"/>
      <c r="H75" s="24">
        <f t="shared" si="0"/>
        <v>84660</v>
      </c>
    </row>
    <row r="76" spans="1:17" s="16" customFormat="1" ht="21.75" customHeight="1" x14ac:dyDescent="0.2">
      <c r="A76" s="39" t="s">
        <v>122</v>
      </c>
      <c r="B76" s="559" t="s">
        <v>86</v>
      </c>
      <c r="C76" s="561"/>
      <c r="D76" s="86"/>
      <c r="E76" s="86"/>
      <c r="F76" s="117"/>
      <c r="G76" s="117"/>
      <c r="H76" s="117"/>
    </row>
    <row r="77" spans="1:17" s="16" customFormat="1" ht="59.25" customHeight="1" x14ac:dyDescent="0.2">
      <c r="A77" s="124"/>
      <c r="B77" s="559" t="s">
        <v>9</v>
      </c>
      <c r="C77" s="561"/>
      <c r="D77" s="33" t="s">
        <v>77</v>
      </c>
      <c r="E77" s="33" t="s">
        <v>89</v>
      </c>
      <c r="F77" s="106">
        <v>64</v>
      </c>
      <c r="G77" s="106"/>
      <c r="H77" s="108">
        <f t="shared" ref="H77:H82" si="1">F77+G77</f>
        <v>64</v>
      </c>
      <c r="M77" s="30"/>
      <c r="N77" s="30"/>
      <c r="O77" s="30"/>
      <c r="P77" s="30"/>
      <c r="Q77" s="30"/>
    </row>
    <row r="78" spans="1:17" s="16" customFormat="1" ht="44.25" customHeight="1" x14ac:dyDescent="0.2">
      <c r="A78" s="124"/>
      <c r="B78" s="473" t="s">
        <v>10</v>
      </c>
      <c r="C78" s="474"/>
      <c r="D78" s="116" t="s">
        <v>77</v>
      </c>
      <c r="E78" s="116" t="s">
        <v>12</v>
      </c>
      <c r="F78" s="117">
        <v>3590</v>
      </c>
      <c r="G78" s="117"/>
      <c r="H78" s="24">
        <f t="shared" si="1"/>
        <v>3590</v>
      </c>
      <c r="M78" s="30"/>
      <c r="N78" s="30"/>
      <c r="O78" s="30"/>
      <c r="P78" s="30"/>
      <c r="Q78" s="30"/>
    </row>
    <row r="79" spans="1:17" s="16" customFormat="1" ht="46.5" customHeight="1" x14ac:dyDescent="0.2">
      <c r="A79" s="124"/>
      <c r="B79" s="473" t="s">
        <v>11</v>
      </c>
      <c r="C79" s="474"/>
      <c r="D79" s="116" t="s">
        <v>77</v>
      </c>
      <c r="E79" s="116" t="s">
        <v>12</v>
      </c>
      <c r="F79" s="117">
        <v>3260</v>
      </c>
      <c r="G79" s="117"/>
      <c r="H79" s="24">
        <f t="shared" si="1"/>
        <v>3260</v>
      </c>
      <c r="M79" s="30"/>
      <c r="N79" s="30"/>
      <c r="O79" s="30"/>
      <c r="P79" s="30"/>
      <c r="Q79" s="30"/>
    </row>
    <row r="80" spans="1:17" s="16" customFormat="1" ht="85.5" hidden="1" customHeight="1" x14ac:dyDescent="0.2">
      <c r="A80" s="267"/>
      <c r="B80" s="531" t="s">
        <v>281</v>
      </c>
      <c r="C80" s="533"/>
      <c r="D80" s="23" t="s">
        <v>77</v>
      </c>
      <c r="E80" s="270" t="s">
        <v>95</v>
      </c>
      <c r="F80" s="271">
        <v>2</v>
      </c>
      <c r="G80" s="271"/>
      <c r="H80" s="24">
        <f t="shared" si="1"/>
        <v>2</v>
      </c>
      <c r="M80" s="30"/>
      <c r="N80" s="30"/>
      <c r="O80" s="30"/>
      <c r="P80" s="30"/>
      <c r="Q80" s="30"/>
    </row>
    <row r="81" spans="1:17" s="16" customFormat="1" ht="60.75" customHeight="1" x14ac:dyDescent="0.2">
      <c r="A81" s="124"/>
      <c r="B81" s="473" t="s">
        <v>17</v>
      </c>
      <c r="C81" s="474"/>
      <c r="D81" s="23" t="s">
        <v>77</v>
      </c>
      <c r="E81" s="283" t="s">
        <v>89</v>
      </c>
      <c r="F81" s="284">
        <v>64</v>
      </c>
      <c r="G81" s="284"/>
      <c r="H81" s="24">
        <f t="shared" si="1"/>
        <v>64</v>
      </c>
      <c r="M81" s="30"/>
      <c r="N81" s="30"/>
      <c r="O81" s="30"/>
      <c r="P81" s="30"/>
      <c r="Q81" s="30"/>
    </row>
    <row r="82" spans="1:17" s="16" customFormat="1" ht="63.75" customHeight="1" x14ac:dyDescent="0.2">
      <c r="A82" s="124"/>
      <c r="B82" s="473" t="s">
        <v>174</v>
      </c>
      <c r="C82" s="474"/>
      <c r="D82" s="23" t="s">
        <v>77</v>
      </c>
      <c r="E82" s="283" t="s">
        <v>89</v>
      </c>
      <c r="F82" s="284">
        <v>64</v>
      </c>
      <c r="G82" s="284"/>
      <c r="H82" s="24">
        <f t="shared" si="1"/>
        <v>64</v>
      </c>
      <c r="M82" s="30"/>
      <c r="N82" s="30"/>
      <c r="O82" s="30"/>
      <c r="P82" s="30"/>
      <c r="Q82" s="30"/>
    </row>
    <row r="83" spans="1:17" s="16" customFormat="1" ht="33" customHeight="1" x14ac:dyDescent="0.2">
      <c r="A83" s="39" t="s">
        <v>123</v>
      </c>
      <c r="B83" s="559" t="s">
        <v>91</v>
      </c>
      <c r="C83" s="561"/>
      <c r="D83" s="86"/>
      <c r="E83" s="86"/>
      <c r="F83" s="117"/>
      <c r="G83" s="117"/>
      <c r="H83" s="117"/>
      <c r="M83" s="30"/>
      <c r="N83" s="30"/>
      <c r="O83" s="30"/>
      <c r="P83" s="30"/>
      <c r="Q83" s="30"/>
    </row>
    <row r="84" spans="1:17" s="16" customFormat="1" ht="34.9" customHeight="1" x14ac:dyDescent="0.2">
      <c r="A84" s="124"/>
      <c r="B84" s="473" t="s">
        <v>13</v>
      </c>
      <c r="C84" s="474"/>
      <c r="D84" s="116" t="s">
        <v>77</v>
      </c>
      <c r="E84" s="116" t="s">
        <v>95</v>
      </c>
      <c r="F84" s="117">
        <v>2</v>
      </c>
      <c r="G84" s="117"/>
      <c r="H84" s="24">
        <f>F84+G84</f>
        <v>2</v>
      </c>
      <c r="M84" s="30"/>
      <c r="N84" s="30"/>
      <c r="O84" s="30"/>
      <c r="P84" s="30"/>
      <c r="Q84" s="30"/>
    </row>
    <row r="85" spans="1:17" s="16" customFormat="1" ht="37.15" customHeight="1" x14ac:dyDescent="0.2">
      <c r="A85" s="124"/>
      <c r="B85" s="473" t="s">
        <v>14</v>
      </c>
      <c r="C85" s="474"/>
      <c r="D85" s="116" t="s">
        <v>77</v>
      </c>
      <c r="E85" s="116" t="s">
        <v>95</v>
      </c>
      <c r="F85" s="117">
        <f>ROUND(F78/F66,0)</f>
        <v>83</v>
      </c>
      <c r="G85" s="117"/>
      <c r="H85" s="24">
        <f>F85+G85</f>
        <v>83</v>
      </c>
      <c r="M85" s="30"/>
      <c r="N85" s="30"/>
      <c r="O85" s="30"/>
      <c r="P85" s="30"/>
      <c r="Q85" s="30"/>
    </row>
    <row r="86" spans="1:17" s="16" customFormat="1" ht="37.15" customHeight="1" x14ac:dyDescent="0.2">
      <c r="A86" s="124"/>
      <c r="B86" s="473" t="s">
        <v>18</v>
      </c>
      <c r="C86" s="474"/>
      <c r="D86" s="23" t="s">
        <v>77</v>
      </c>
      <c r="E86" s="116" t="s">
        <v>95</v>
      </c>
      <c r="F86" s="117">
        <v>6</v>
      </c>
      <c r="G86" s="117"/>
      <c r="H86" s="24">
        <f>F86+G86</f>
        <v>6</v>
      </c>
      <c r="M86" s="30"/>
      <c r="N86" s="30"/>
      <c r="O86" s="30"/>
      <c r="P86" s="30"/>
      <c r="Q86" s="30"/>
    </row>
    <row r="87" spans="1:17" s="16" customFormat="1" ht="33" hidden="1" customHeight="1" x14ac:dyDescent="0.2">
      <c r="A87" s="124"/>
      <c r="B87" s="473" t="s">
        <v>19</v>
      </c>
      <c r="C87" s="474"/>
      <c r="D87" s="23" t="s">
        <v>77</v>
      </c>
      <c r="E87" s="116" t="s">
        <v>20</v>
      </c>
      <c r="F87" s="117">
        <v>36</v>
      </c>
      <c r="G87" s="117"/>
      <c r="H87" s="24">
        <f>F87+G87</f>
        <v>36</v>
      </c>
      <c r="M87" s="30"/>
      <c r="N87" s="30"/>
      <c r="O87" s="30"/>
      <c r="P87" s="30"/>
      <c r="Q87" s="30"/>
    </row>
    <row r="88" spans="1:17" s="16" customFormat="1" ht="109.5" hidden="1" customHeight="1" x14ac:dyDescent="0.2">
      <c r="A88" s="124"/>
      <c r="B88" s="531" t="s">
        <v>282</v>
      </c>
      <c r="C88" s="533"/>
      <c r="D88" s="23" t="s">
        <v>94</v>
      </c>
      <c r="E88" s="270" t="s">
        <v>204</v>
      </c>
      <c r="F88" s="117">
        <f>F75/F80</f>
        <v>42330</v>
      </c>
      <c r="G88" s="117"/>
      <c r="H88" s="24">
        <f>F88+G88</f>
        <v>42330</v>
      </c>
      <c r="M88" s="30"/>
      <c r="N88" s="30"/>
      <c r="O88" s="30"/>
      <c r="P88" s="30"/>
      <c r="Q88" s="30"/>
    </row>
    <row r="89" spans="1:17" s="16" customFormat="1" ht="21.6" hidden="1" customHeight="1" x14ac:dyDescent="0.2">
      <c r="A89" s="598" t="s">
        <v>169</v>
      </c>
      <c r="B89" s="599"/>
      <c r="C89" s="599"/>
      <c r="D89" s="599"/>
      <c r="E89" s="599"/>
      <c r="F89" s="599"/>
      <c r="G89" s="599"/>
      <c r="H89" s="600"/>
      <c r="M89" s="30"/>
      <c r="N89" s="30"/>
      <c r="O89" s="30"/>
      <c r="P89" s="30"/>
      <c r="Q89" s="30"/>
    </row>
    <row r="90" spans="1:17" s="16" customFormat="1" ht="38.450000000000003" hidden="1" customHeight="1" x14ac:dyDescent="0.2">
      <c r="A90" s="39" t="s">
        <v>125</v>
      </c>
      <c r="B90" s="559" t="s">
        <v>75</v>
      </c>
      <c r="C90" s="561"/>
      <c r="D90" s="124"/>
      <c r="E90" s="124"/>
      <c r="F90" s="124"/>
      <c r="G90" s="124"/>
      <c r="H90" s="124"/>
      <c r="M90" s="30"/>
      <c r="N90" s="30"/>
      <c r="O90" s="30"/>
      <c r="P90" s="30"/>
      <c r="Q90" s="30"/>
    </row>
    <row r="91" spans="1:17" s="16" customFormat="1" ht="14.25" hidden="1" x14ac:dyDescent="0.2">
      <c r="A91" s="124"/>
      <c r="B91" s="473" t="s">
        <v>128</v>
      </c>
      <c r="C91" s="474"/>
      <c r="D91" s="124" t="s">
        <v>94</v>
      </c>
      <c r="E91" s="124" t="s">
        <v>120</v>
      </c>
      <c r="F91" s="40">
        <f>E51</f>
        <v>84660</v>
      </c>
      <c r="G91" s="40"/>
      <c r="H91" s="40">
        <f>F91+G91</f>
        <v>84660</v>
      </c>
    </row>
    <row r="92" spans="1:17" s="16" customFormat="1" ht="15" hidden="1" x14ac:dyDescent="0.2">
      <c r="A92" s="39" t="s">
        <v>126</v>
      </c>
      <c r="B92" s="559" t="s">
        <v>96</v>
      </c>
      <c r="C92" s="561"/>
      <c r="D92" s="124"/>
      <c r="E92" s="124"/>
      <c r="F92" s="40"/>
      <c r="G92" s="40"/>
      <c r="H92" s="40"/>
    </row>
    <row r="93" spans="1:17" s="16" customFormat="1" ht="28.5" hidden="1" x14ac:dyDescent="0.2">
      <c r="A93" s="117"/>
      <c r="B93" s="473" t="s">
        <v>129</v>
      </c>
      <c r="C93" s="474"/>
      <c r="D93" s="124" t="s">
        <v>99</v>
      </c>
      <c r="E93" s="116" t="s">
        <v>95</v>
      </c>
      <c r="F93" s="40">
        <v>100</v>
      </c>
      <c r="G93" s="40"/>
      <c r="H93" s="40">
        <f>F93+G93</f>
        <v>100</v>
      </c>
    </row>
    <row r="94" spans="1:17" s="16" customFormat="1" ht="14.25" x14ac:dyDescent="0.2">
      <c r="B94" s="25"/>
      <c r="C94" s="25"/>
    </row>
    <row r="95" spans="1:17" s="16" customFormat="1" ht="51.75" hidden="1" customHeight="1" x14ac:dyDescent="0.2">
      <c r="B95" s="25"/>
      <c r="C95" s="25"/>
    </row>
    <row r="96" spans="1:17" s="16" customFormat="1" ht="18" customHeight="1" x14ac:dyDescent="0.2">
      <c r="B96" s="25"/>
      <c r="C96" s="25"/>
    </row>
    <row r="97" spans="1:9" s="16" customFormat="1" ht="14.25" x14ac:dyDescent="0.2">
      <c r="B97" s="25"/>
      <c r="C97" s="25"/>
    </row>
    <row r="98" spans="1:9" s="16" customFormat="1" ht="81.75" customHeight="1" x14ac:dyDescent="0.3">
      <c r="A98" s="390" t="s">
        <v>136</v>
      </c>
      <c r="B98" s="390"/>
      <c r="C98" s="390"/>
      <c r="D98" s="372"/>
      <c r="E98" s="372"/>
      <c r="F98" s="70"/>
      <c r="G98" s="70"/>
      <c r="H98" s="376" t="s">
        <v>137</v>
      </c>
      <c r="I98" s="376"/>
    </row>
    <row r="99" spans="1:9" s="16" customFormat="1" ht="15" x14ac:dyDescent="0.25">
      <c r="A99" s="48"/>
      <c r="B99" s="48"/>
      <c r="C99" s="48"/>
      <c r="D99" s="377" t="s">
        <v>100</v>
      </c>
      <c r="E99" s="377"/>
      <c r="F99" s="47"/>
      <c r="G99" s="47"/>
      <c r="H99" s="374" t="s">
        <v>101</v>
      </c>
      <c r="I99" s="374"/>
    </row>
    <row r="100" spans="1:9" ht="18" customHeight="1" x14ac:dyDescent="0.3">
      <c r="A100" s="71"/>
      <c r="B100" s="71"/>
      <c r="C100" s="71"/>
      <c r="D100" s="272"/>
      <c r="E100" s="272"/>
      <c r="F100" s="70"/>
      <c r="G100" s="70"/>
      <c r="H100" s="275"/>
      <c r="I100" s="275"/>
    </row>
    <row r="101" spans="1:9" ht="18" customHeight="1" x14ac:dyDescent="0.3">
      <c r="A101" s="71" t="s">
        <v>102</v>
      </c>
      <c r="B101" s="71"/>
      <c r="C101" s="71"/>
      <c r="D101" s="70"/>
      <c r="E101" s="70"/>
      <c r="F101" s="70"/>
      <c r="G101" s="70"/>
      <c r="H101" s="70"/>
      <c r="I101" s="70"/>
    </row>
    <row r="102" spans="1:9" s="16" customFormat="1" ht="18.75" x14ac:dyDescent="0.3">
      <c r="A102" s="71"/>
      <c r="B102" s="71"/>
      <c r="C102" s="71"/>
      <c r="D102" s="70"/>
      <c r="E102" s="70"/>
      <c r="F102" s="70"/>
      <c r="G102" s="70"/>
      <c r="H102" s="70"/>
      <c r="I102" s="70"/>
    </row>
    <row r="103" spans="1:9" s="16" customFormat="1" ht="88.5" customHeight="1" x14ac:dyDescent="0.3">
      <c r="A103" s="380" t="s">
        <v>283</v>
      </c>
      <c r="B103" s="380"/>
      <c r="C103" s="380"/>
      <c r="D103" s="70"/>
      <c r="E103" s="70"/>
      <c r="F103" s="70"/>
      <c r="G103" s="70"/>
      <c r="H103" s="70"/>
      <c r="I103" s="70"/>
    </row>
    <row r="104" spans="1:9" s="16" customFormat="1" ht="82.5" customHeight="1" x14ac:dyDescent="0.3">
      <c r="A104" s="378" t="s">
        <v>159</v>
      </c>
      <c r="B104" s="378"/>
      <c r="C104" s="378"/>
      <c r="D104" s="74"/>
      <c r="E104" s="74"/>
      <c r="F104" s="70"/>
      <c r="G104" s="70"/>
      <c r="H104" s="379" t="s">
        <v>206</v>
      </c>
      <c r="I104" s="379"/>
    </row>
    <row r="105" spans="1:9" ht="18.75" x14ac:dyDescent="0.3">
      <c r="A105" s="70"/>
      <c r="B105" s="70"/>
      <c r="C105" s="47"/>
      <c r="D105" s="373" t="s">
        <v>100</v>
      </c>
      <c r="E105" s="373"/>
      <c r="F105" s="47"/>
      <c r="G105" s="47"/>
      <c r="H105" s="374" t="s">
        <v>101</v>
      </c>
      <c r="I105" s="374"/>
    </row>
    <row r="106" spans="1:9" x14ac:dyDescent="0.2">
      <c r="B106" s="166"/>
      <c r="C106" s="166"/>
    </row>
    <row r="107" spans="1:9" x14ac:dyDescent="0.2">
      <c r="B107" s="375" t="s">
        <v>207</v>
      </c>
      <c r="C107" s="375"/>
    </row>
    <row r="108" spans="1:9" x14ac:dyDescent="0.2">
      <c r="B108" s="6"/>
      <c r="C108" s="6"/>
    </row>
    <row r="109" spans="1:9" x14ac:dyDescent="0.2">
      <c r="B109" s="167" t="s">
        <v>208</v>
      </c>
      <c r="C109" s="6"/>
    </row>
  </sheetData>
  <mergeCells count="96">
    <mergeCell ref="B107:C107"/>
    <mergeCell ref="H22:I22"/>
    <mergeCell ref="H23:I23"/>
    <mergeCell ref="B22:C22"/>
    <mergeCell ref="D22:G22"/>
    <mergeCell ref="B23:C23"/>
    <mergeCell ref="D23:G23"/>
    <mergeCell ref="C25:D25"/>
    <mergeCell ref="F25:I25"/>
    <mergeCell ref="G50:H50"/>
    <mergeCell ref="G51:H51"/>
    <mergeCell ref="G52:H52"/>
    <mergeCell ref="B76:C76"/>
    <mergeCell ref="B74:C74"/>
    <mergeCell ref="B64:C64"/>
    <mergeCell ref="B71:C71"/>
    <mergeCell ref="H19:I19"/>
    <mergeCell ref="H20:I20"/>
    <mergeCell ref="B19:C19"/>
    <mergeCell ref="D19:G19"/>
    <mergeCell ref="B20:C20"/>
    <mergeCell ref="D20:G20"/>
    <mergeCell ref="J25:K25"/>
    <mergeCell ref="C26:D26"/>
    <mergeCell ref="F26:I26"/>
    <mergeCell ref="J26:K26"/>
    <mergeCell ref="G49:H49"/>
    <mergeCell ref="B45:H45"/>
    <mergeCell ref="B49:D49"/>
    <mergeCell ref="A40:I40"/>
    <mergeCell ref="B43:H43"/>
    <mergeCell ref="B44:H44"/>
    <mergeCell ref="A33:L33"/>
    <mergeCell ref="A34:L34"/>
    <mergeCell ref="A35:G35"/>
    <mergeCell ref="B36:G36"/>
    <mergeCell ref="B37:G37"/>
    <mergeCell ref="B70:C70"/>
    <mergeCell ref="B73:C73"/>
    <mergeCell ref="A58:D58"/>
    <mergeCell ref="B51:D51"/>
    <mergeCell ref="A52:D52"/>
    <mergeCell ref="A56:D56"/>
    <mergeCell ref="B66:C66"/>
    <mergeCell ref="B67:C67"/>
    <mergeCell ref="B68:C68"/>
    <mergeCell ref="B69:C69"/>
    <mergeCell ref="B61:C61"/>
    <mergeCell ref="A16:L16"/>
    <mergeCell ref="H5:L5"/>
    <mergeCell ref="H6:L7"/>
    <mergeCell ref="H11:L11"/>
    <mergeCell ref="H8:L8"/>
    <mergeCell ref="H10:L10"/>
    <mergeCell ref="H1:L1"/>
    <mergeCell ref="H3:L3"/>
    <mergeCell ref="H4:L4"/>
    <mergeCell ref="H2:L2"/>
    <mergeCell ref="A15:L15"/>
    <mergeCell ref="B50:D50"/>
    <mergeCell ref="G57:H57"/>
    <mergeCell ref="G58:H58"/>
    <mergeCell ref="A62:H62"/>
    <mergeCell ref="B86:C86"/>
    <mergeCell ref="G56:H56"/>
    <mergeCell ref="A57:D57"/>
    <mergeCell ref="B82:C82"/>
    <mergeCell ref="B72:C72"/>
    <mergeCell ref="B63:C63"/>
    <mergeCell ref="B65:C65"/>
    <mergeCell ref="B79:C79"/>
    <mergeCell ref="B81:C81"/>
    <mergeCell ref="B77:C77"/>
    <mergeCell ref="B78:C78"/>
    <mergeCell ref="B75:C75"/>
    <mergeCell ref="B80:C80"/>
    <mergeCell ref="B91:C91"/>
    <mergeCell ref="B83:C83"/>
    <mergeCell ref="B85:C85"/>
    <mergeCell ref="B90:C90"/>
    <mergeCell ref="B87:C87"/>
    <mergeCell ref="B88:C88"/>
    <mergeCell ref="B84:C84"/>
    <mergeCell ref="A89:H89"/>
    <mergeCell ref="B92:C92"/>
    <mergeCell ref="B93:C93"/>
    <mergeCell ref="A98:C98"/>
    <mergeCell ref="D98:E98"/>
    <mergeCell ref="H98:I98"/>
    <mergeCell ref="D105:E105"/>
    <mergeCell ref="H105:I105"/>
    <mergeCell ref="D99:E99"/>
    <mergeCell ref="H99:I99"/>
    <mergeCell ref="A103:C103"/>
    <mergeCell ref="H104:I104"/>
    <mergeCell ref="A104:C104"/>
  </mergeCells>
  <phoneticPr fontId="3" type="noConversion"/>
  <conditionalFormatting sqref="C20:C21 L19:L20 D20 A23:B24 I24 D21:M21 A25:C26 M20 J23:M24 D23:E24 F24:G24 D26:M26 B19:B22 J22:L22 H19:H20 H22:H24 C25:D25">
    <cfRule type="cellIs" dxfId="19" priority="9" stopIfTrue="1" operator="equal">
      <formula>0</formula>
    </cfRule>
  </conditionalFormatting>
  <conditionalFormatting sqref="C20:C21 D21:I21 H22:H23 B19:B22 H19:H20 A23:C23">
    <cfRule type="cellIs" dxfId="18" priority="2" stopIfTrue="1" operator="equal">
      <formula>0</formula>
    </cfRule>
  </conditionalFormatting>
  <conditionalFormatting sqref="D23">
    <cfRule type="cellIs" dxfId="17" priority="1" stopIfTrue="1" operator="equal">
      <formula>0</formula>
    </cfRule>
  </conditionalFormatting>
  <pageMargins left="0.39370078740157483" right="0" top="0.23622047244094491" bottom="0" header="0.23622047244094491" footer="0.15748031496062992"/>
  <pageSetup paperSize="9" scale="65" fitToHeight="2" orientation="landscape" r:id="rId1"/>
  <headerFooter alignWithMargins="0"/>
  <rowBreaks count="3" manualBreakCount="3">
    <brk id="33" max="11" man="1"/>
    <brk id="59" max="11" man="1"/>
    <brk id="8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9"/>
  <sheetViews>
    <sheetView view="pageBreakPreview" topLeftCell="A11" zoomScale="50" zoomScaleNormal="90" zoomScaleSheetLayoutView="50" workbookViewId="0">
      <selection activeCell="A85" sqref="A85:H85"/>
    </sheetView>
  </sheetViews>
  <sheetFormatPr defaultRowHeight="12.75" x14ac:dyDescent="0.2"/>
  <cols>
    <col min="1" max="1" width="9.140625" style="1" customWidth="1"/>
    <col min="2" max="4" width="18.85546875" style="1" customWidth="1"/>
    <col min="5" max="5" width="20.28515625" style="1" customWidth="1"/>
    <col min="6" max="7" width="21.7109375" style="1" customWidth="1"/>
    <col min="8" max="8" width="18.7109375" style="1" customWidth="1"/>
    <col min="9" max="9" width="10.28515625" style="1" bestFit="1" customWidth="1"/>
    <col min="10" max="10" width="16.7109375" style="1" customWidth="1"/>
    <col min="11" max="11" width="10.85546875" style="1" customWidth="1"/>
    <col min="12" max="12" width="9.1406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15" customHeight="1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4.25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30.75" customHeight="1" x14ac:dyDescent="0.2">
      <c r="G3" s="2"/>
      <c r="H3" s="414" t="s">
        <v>175</v>
      </c>
      <c r="I3" s="414"/>
      <c r="J3" s="414"/>
      <c r="K3" s="414"/>
      <c r="L3" s="414"/>
      <c r="M3" s="5"/>
      <c r="N3" s="2"/>
    </row>
    <row r="4" spans="1:14" ht="22.5" customHeight="1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4.25" customHeight="1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ht="12" customHeight="1" x14ac:dyDescent="0.2">
      <c r="G6" s="2"/>
      <c r="H6" s="412" t="s">
        <v>130</v>
      </c>
      <c r="I6" s="412"/>
      <c r="J6" s="412"/>
      <c r="K6" s="412"/>
      <c r="L6" s="412"/>
      <c r="M6" s="7"/>
      <c r="N6" s="2"/>
    </row>
    <row r="7" spans="1:14" ht="36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1.45" customHeight="1" x14ac:dyDescent="0.2">
      <c r="G8" s="2"/>
      <c r="H8" s="415" t="s">
        <v>39</v>
      </c>
      <c r="I8" s="415"/>
      <c r="J8" s="415"/>
      <c r="K8" s="415"/>
      <c r="L8" s="415"/>
      <c r="M8" s="5"/>
      <c r="N8" s="2"/>
    </row>
    <row r="9" spans="1:14" ht="29.25" customHeight="1" x14ac:dyDescent="0.2">
      <c r="G9" s="2"/>
      <c r="H9" s="76"/>
      <c r="I9" s="76"/>
      <c r="J9" s="138"/>
      <c r="K9" s="76" t="s">
        <v>41</v>
      </c>
      <c r="L9" s="76"/>
      <c r="M9" s="7"/>
      <c r="N9" s="2"/>
    </row>
    <row r="10" spans="1:14" ht="37.5" customHeight="1" x14ac:dyDescent="0.2">
      <c r="G10" s="2"/>
      <c r="H10" s="412"/>
      <c r="I10" s="412"/>
      <c r="J10" s="412"/>
      <c r="K10" s="412"/>
      <c r="L10" s="412"/>
      <c r="M10" s="5"/>
      <c r="N10" s="2"/>
    </row>
    <row r="11" spans="1:14" ht="9.6" customHeight="1" x14ac:dyDescent="0.2">
      <c r="G11" s="2"/>
      <c r="H11" s="415"/>
      <c r="I11" s="415"/>
      <c r="J11" s="415"/>
      <c r="K11" s="415"/>
      <c r="L11" s="415"/>
      <c r="M11" s="125"/>
      <c r="N11" s="2"/>
    </row>
    <row r="12" spans="1:14" ht="13.15" customHeight="1" x14ac:dyDescent="0.2">
      <c r="G12" s="2"/>
      <c r="H12" s="109"/>
      <c r="I12" s="109"/>
      <c r="J12" s="109"/>
      <c r="K12" s="109"/>
      <c r="L12" s="109"/>
      <c r="M12" s="5"/>
      <c r="N12" s="2"/>
    </row>
    <row r="13" spans="1:14" ht="13.15" customHeight="1" x14ac:dyDescent="0.2">
      <c r="G13" s="2"/>
      <c r="H13" s="109"/>
      <c r="I13" s="109"/>
      <c r="J13" s="109"/>
      <c r="K13" s="109"/>
      <c r="L13" s="109"/>
      <c r="M13" s="5"/>
      <c r="N13" s="2"/>
    </row>
    <row r="14" spans="1:14" ht="10.9" customHeight="1" x14ac:dyDescent="0.2">
      <c r="G14" s="2"/>
      <c r="H14" s="2"/>
      <c r="I14" s="2"/>
      <c r="J14" s="2"/>
      <c r="K14" s="2"/>
      <c r="L14" s="2"/>
      <c r="M14" s="2"/>
      <c r="N14" s="2"/>
    </row>
    <row r="15" spans="1:14" s="10" customFormat="1" ht="19.5" customHeight="1" x14ac:dyDescent="0.2">
      <c r="A15" s="424" t="s">
        <v>42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9"/>
      <c r="N15" s="9"/>
    </row>
    <row r="16" spans="1:14" s="10" customFormat="1" ht="20.25" customHeight="1" x14ac:dyDescent="0.2">
      <c r="A16" s="424" t="s">
        <v>247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9"/>
      <c r="N16" s="9"/>
    </row>
    <row r="17" spans="1:14" ht="10.1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  <c r="N17" s="2"/>
    </row>
    <row r="18" spans="1:14" ht="20.45" customHeight="1" x14ac:dyDescent="0.2">
      <c r="A18" s="4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4" s="16" customFormat="1" ht="36" customHeight="1" x14ac:dyDescent="0.2">
      <c r="A19" s="194" t="s">
        <v>248</v>
      </c>
      <c r="B19" s="456" t="s">
        <v>278</v>
      </c>
      <c r="C19" s="456"/>
      <c r="D19" s="457" t="s">
        <v>132</v>
      </c>
      <c r="E19" s="457"/>
      <c r="F19" s="457"/>
      <c r="G19" s="458"/>
      <c r="H19" s="442">
        <v>2146268</v>
      </c>
      <c r="I19" s="442"/>
      <c r="J19" s="210"/>
      <c r="K19" s="210"/>
      <c r="L19" s="211"/>
      <c r="M19" s="211"/>
    </row>
    <row r="20" spans="1:14" ht="34.5" customHeight="1" x14ac:dyDescent="0.2">
      <c r="A20" s="195"/>
      <c r="B20" s="441" t="s">
        <v>276</v>
      </c>
      <c r="C20" s="441"/>
      <c r="D20" s="441" t="s">
        <v>39</v>
      </c>
      <c r="E20" s="441"/>
      <c r="F20" s="441"/>
      <c r="G20" s="441"/>
      <c r="H20" s="441" t="s">
        <v>249</v>
      </c>
      <c r="I20" s="441"/>
      <c r="J20" s="208"/>
      <c r="K20" s="208"/>
      <c r="L20" s="209"/>
      <c r="M20" s="209"/>
    </row>
    <row r="21" spans="1:14" ht="14.45" customHeight="1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</row>
    <row r="22" spans="1:14" s="16" customFormat="1" ht="36" customHeight="1" x14ac:dyDescent="0.2">
      <c r="A22" s="197" t="s">
        <v>250</v>
      </c>
      <c r="B22" s="456" t="s">
        <v>277</v>
      </c>
      <c r="C22" s="456"/>
      <c r="D22" s="459" t="s">
        <v>132</v>
      </c>
      <c r="E22" s="459"/>
      <c r="F22" s="459"/>
      <c r="G22" s="460"/>
      <c r="H22" s="442">
        <v>2146268</v>
      </c>
      <c r="I22" s="442"/>
      <c r="J22" s="212"/>
      <c r="K22" s="212"/>
      <c r="L22" s="211"/>
      <c r="M22" s="211"/>
    </row>
    <row r="23" spans="1:14" ht="33" customHeight="1" x14ac:dyDescent="0.2">
      <c r="A23" s="195"/>
      <c r="B23" s="441" t="s">
        <v>276</v>
      </c>
      <c r="C23" s="441"/>
      <c r="D23" s="441" t="s">
        <v>39</v>
      </c>
      <c r="E23" s="441"/>
      <c r="F23" s="441"/>
      <c r="G23" s="441"/>
      <c r="H23" s="443" t="s">
        <v>249</v>
      </c>
      <c r="I23" s="443"/>
      <c r="J23" s="208"/>
      <c r="K23" s="208"/>
      <c r="L23" s="209"/>
      <c r="M23" s="209"/>
    </row>
    <row r="24" spans="1:14" ht="14.45" customHeight="1" x14ac:dyDescent="0.2">
      <c r="A24" s="198"/>
      <c r="B24" s="199"/>
      <c r="C24" s="199"/>
      <c r="D24" s="199"/>
      <c r="E24" s="199"/>
      <c r="F24" s="200"/>
      <c r="G24" s="200"/>
      <c r="H24" s="200"/>
      <c r="I24" s="201"/>
      <c r="J24" s="201"/>
      <c r="K24" s="201"/>
      <c r="L24" s="202"/>
      <c r="M24" s="203"/>
    </row>
    <row r="25" spans="1:14" s="16" customFormat="1" ht="30" customHeight="1" x14ac:dyDescent="0.2">
      <c r="A25" s="204" t="s">
        <v>251</v>
      </c>
      <c r="B25" s="215">
        <v>615031</v>
      </c>
      <c r="C25" s="429">
        <v>5031</v>
      </c>
      <c r="D25" s="430"/>
      <c r="E25" s="216">
        <v>810</v>
      </c>
      <c r="F25" s="464" t="s">
        <v>22</v>
      </c>
      <c r="G25" s="465"/>
      <c r="H25" s="465"/>
      <c r="I25" s="465"/>
      <c r="J25" s="440">
        <v>20201100000</v>
      </c>
      <c r="K25" s="440"/>
      <c r="L25" s="208"/>
      <c r="M25" s="208"/>
    </row>
    <row r="26" spans="1:14" ht="67.5" customHeight="1" x14ac:dyDescent="0.2">
      <c r="A26" s="202"/>
      <c r="B26" s="207" t="s">
        <v>252</v>
      </c>
      <c r="C26" s="443" t="s">
        <v>253</v>
      </c>
      <c r="D26" s="443"/>
      <c r="E26" s="207" t="s">
        <v>254</v>
      </c>
      <c r="F26" s="441" t="s">
        <v>255</v>
      </c>
      <c r="G26" s="441"/>
      <c r="H26" s="441"/>
      <c r="I26" s="441"/>
      <c r="J26" s="441" t="s">
        <v>256</v>
      </c>
      <c r="K26" s="441"/>
      <c r="L26" s="209"/>
      <c r="M26" s="209"/>
    </row>
    <row r="27" spans="1:14" ht="14.45" customHeight="1" x14ac:dyDescent="0.2"/>
    <row r="28" spans="1:14" s="18" customFormat="1" ht="14.45" customHeight="1" x14ac:dyDescent="0.25">
      <c r="A28" s="18" t="s">
        <v>51</v>
      </c>
      <c r="E28" s="37">
        <f>E29+E30</f>
        <v>10738761</v>
      </c>
      <c r="F28" s="18" t="s">
        <v>52</v>
      </c>
    </row>
    <row r="29" spans="1:14" s="18" customFormat="1" ht="14.45" customHeight="1" x14ac:dyDescent="0.25">
      <c r="B29" s="16" t="s">
        <v>53</v>
      </c>
      <c r="C29" s="16"/>
      <c r="D29" s="16"/>
      <c r="E29" s="168">
        <v>10394772</v>
      </c>
      <c r="F29" s="18" t="s">
        <v>52</v>
      </c>
    </row>
    <row r="30" spans="1:14" s="18" customFormat="1" ht="14.45" customHeight="1" x14ac:dyDescent="0.25">
      <c r="B30" s="16" t="s">
        <v>54</v>
      </c>
      <c r="C30" s="16"/>
      <c r="D30" s="16"/>
      <c r="E30" s="37">
        <v>343989</v>
      </c>
      <c r="F30" s="18" t="s">
        <v>52</v>
      </c>
    </row>
    <row r="31" spans="1:14" s="16" customFormat="1" ht="9.6" customHeight="1" x14ac:dyDescent="0.2"/>
    <row r="32" spans="1:14" s="16" customFormat="1" ht="14.45" customHeight="1" x14ac:dyDescent="0.2">
      <c r="A32" s="18" t="s">
        <v>55</v>
      </c>
    </row>
    <row r="33" spans="1:16" s="16" customFormat="1" ht="103.15" customHeight="1" x14ac:dyDescent="0.2">
      <c r="A33" s="568" t="s">
        <v>290</v>
      </c>
      <c r="B33" s="569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27"/>
      <c r="N33" s="27"/>
    </row>
    <row r="34" spans="1:16" s="16" customFormat="1" ht="13.15" customHeight="1" x14ac:dyDescent="0.2">
      <c r="A34" s="568"/>
      <c r="B34" s="569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27"/>
      <c r="N34" s="27"/>
    </row>
    <row r="35" spans="1:16" s="16" customFormat="1" ht="19.5" customHeight="1" x14ac:dyDescent="0.2">
      <c r="A35" s="578" t="s">
        <v>177</v>
      </c>
      <c r="B35" s="579"/>
      <c r="C35" s="579"/>
      <c r="D35" s="579"/>
      <c r="E35" s="579"/>
      <c r="F35" s="579"/>
      <c r="G35" s="580"/>
      <c r="H35" s="123"/>
      <c r="I35" s="123"/>
      <c r="J35" s="123"/>
      <c r="K35" s="123"/>
      <c r="L35" s="123"/>
      <c r="M35" s="27"/>
      <c r="N35" s="27"/>
    </row>
    <row r="36" spans="1:16" s="16" customFormat="1" ht="14.45" customHeight="1" x14ac:dyDescent="0.2">
      <c r="A36" s="185" t="s">
        <v>178</v>
      </c>
      <c r="B36" s="581" t="s">
        <v>179</v>
      </c>
      <c r="C36" s="581"/>
      <c r="D36" s="581"/>
      <c r="E36" s="581"/>
      <c r="F36" s="581"/>
      <c r="G36" s="581"/>
      <c r="H36" s="123"/>
      <c r="I36" s="123"/>
      <c r="J36" s="123"/>
      <c r="K36" s="123"/>
      <c r="L36" s="123"/>
      <c r="M36" s="27"/>
      <c r="N36" s="27"/>
    </row>
    <row r="37" spans="1:16" s="16" customFormat="1" ht="48.75" customHeight="1" x14ac:dyDescent="0.2">
      <c r="A37" s="186">
        <v>1</v>
      </c>
      <c r="B37" s="605" t="s">
        <v>306</v>
      </c>
      <c r="C37" s="606"/>
      <c r="D37" s="606"/>
      <c r="E37" s="606"/>
      <c r="F37" s="606"/>
      <c r="G37" s="607"/>
      <c r="H37" s="123"/>
      <c r="I37" s="123"/>
      <c r="J37" s="123"/>
      <c r="K37" s="123"/>
      <c r="L37" s="123"/>
      <c r="M37" s="27"/>
      <c r="N37" s="27"/>
    </row>
    <row r="38" spans="1:16" s="16" customFormat="1" ht="13.9" customHeight="1" x14ac:dyDescent="0.2">
      <c r="A38" s="123"/>
      <c r="B38" s="189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27"/>
      <c r="N38" s="27"/>
    </row>
    <row r="39" spans="1:16" s="16" customFormat="1" ht="14.45" customHeight="1" x14ac:dyDescent="0.2">
      <c r="A39" s="14" t="s">
        <v>241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27"/>
      <c r="N39" s="27"/>
    </row>
    <row r="40" spans="1:16" s="16" customFormat="1" ht="30" customHeight="1" x14ac:dyDescent="0.2">
      <c r="A40" s="602" t="s">
        <v>21</v>
      </c>
      <c r="B40" s="602"/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133"/>
      <c r="N40" s="133"/>
      <c r="O40" s="133"/>
      <c r="P40" s="133"/>
    </row>
    <row r="41" spans="1:16" s="16" customFormat="1" ht="14.4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33"/>
      <c r="M41" s="133"/>
      <c r="N41" s="133"/>
      <c r="O41" s="133"/>
      <c r="P41" s="133"/>
    </row>
    <row r="42" spans="1:16" s="16" customFormat="1" ht="14.45" customHeight="1" x14ac:dyDescent="0.2">
      <c r="A42" s="19" t="s">
        <v>242</v>
      </c>
      <c r="B42" s="18"/>
      <c r="C42" s="18"/>
      <c r="D42" s="18"/>
      <c r="E42" s="18"/>
    </row>
    <row r="43" spans="1:16" s="16" customFormat="1" ht="17.25" customHeight="1" x14ac:dyDescent="0.2">
      <c r="A43" s="121" t="s">
        <v>59</v>
      </c>
      <c r="B43" s="541" t="s">
        <v>60</v>
      </c>
      <c r="C43" s="551"/>
      <c r="D43" s="551"/>
      <c r="E43" s="551"/>
      <c r="F43" s="551"/>
      <c r="G43" s="551"/>
      <c r="H43" s="542"/>
      <c r="I43" s="133"/>
      <c r="J43" s="133"/>
      <c r="K43" s="133"/>
      <c r="L43" s="133"/>
      <c r="M43" s="133"/>
      <c r="N43" s="133"/>
    </row>
    <row r="44" spans="1:16" s="16" customFormat="1" ht="23.25" customHeight="1" x14ac:dyDescent="0.2">
      <c r="A44" s="121">
        <v>1</v>
      </c>
      <c r="B44" s="538" t="s">
        <v>22</v>
      </c>
      <c r="C44" s="539"/>
      <c r="D44" s="539"/>
      <c r="E44" s="539"/>
      <c r="F44" s="539"/>
      <c r="G44" s="539"/>
      <c r="H44" s="540"/>
      <c r="I44" s="133"/>
      <c r="J44" s="133"/>
      <c r="K44" s="133"/>
      <c r="L44" s="133"/>
      <c r="M44" s="133"/>
      <c r="N44" s="133"/>
    </row>
    <row r="45" spans="1:16" s="16" customFormat="1" ht="19.5" customHeight="1" x14ac:dyDescent="0.2">
      <c r="A45" s="121">
        <v>2</v>
      </c>
      <c r="B45" s="118" t="s">
        <v>133</v>
      </c>
      <c r="C45" s="119"/>
      <c r="D45" s="119"/>
      <c r="E45" s="119"/>
      <c r="F45" s="119"/>
      <c r="G45" s="119"/>
      <c r="H45" s="120"/>
      <c r="I45" s="133"/>
      <c r="J45" s="133"/>
      <c r="K45" s="133"/>
      <c r="L45" s="133"/>
      <c r="M45" s="133"/>
      <c r="N45" s="133"/>
    </row>
    <row r="46" spans="1:16" s="16" customFormat="1" ht="19.5" customHeight="1" x14ac:dyDescent="0.2">
      <c r="A46" s="121">
        <v>3</v>
      </c>
      <c r="B46" s="538" t="s">
        <v>288</v>
      </c>
      <c r="C46" s="539"/>
      <c r="D46" s="539"/>
      <c r="E46" s="539"/>
      <c r="F46" s="539"/>
      <c r="G46" s="539"/>
      <c r="H46" s="540"/>
      <c r="I46" s="133"/>
      <c r="J46" s="133"/>
      <c r="K46" s="133"/>
      <c r="L46" s="133"/>
      <c r="M46" s="133"/>
      <c r="N46" s="133"/>
    </row>
    <row r="47" spans="1:16" s="16" customFormat="1" ht="19.5" customHeight="1" x14ac:dyDescent="0.2"/>
    <row r="48" spans="1:16" s="16" customFormat="1" ht="17.25" customHeight="1" x14ac:dyDescent="0.2">
      <c r="A48" s="18" t="s">
        <v>243</v>
      </c>
    </row>
    <row r="49" spans="1:11" s="16" customFormat="1" ht="25.5" customHeight="1" x14ac:dyDescent="0.2">
      <c r="A49" s="18"/>
      <c r="H49" s="20" t="s">
        <v>52</v>
      </c>
    </row>
    <row r="50" spans="1:11" s="16" customFormat="1" ht="34.5" customHeight="1" x14ac:dyDescent="0.2">
      <c r="A50" s="116" t="s">
        <v>59</v>
      </c>
      <c r="B50" s="543" t="s">
        <v>63</v>
      </c>
      <c r="C50" s="544"/>
      <c r="D50" s="545"/>
      <c r="E50" s="116" t="s">
        <v>64</v>
      </c>
      <c r="F50" s="543" t="s">
        <v>65</v>
      </c>
      <c r="G50" s="545"/>
      <c r="H50" s="124" t="s">
        <v>67</v>
      </c>
      <c r="I50" s="31"/>
      <c r="J50" s="133"/>
      <c r="K50" s="133"/>
    </row>
    <row r="51" spans="1:11" s="16" customFormat="1" ht="42.75" customHeight="1" x14ac:dyDescent="0.2">
      <c r="A51" s="116">
        <v>1</v>
      </c>
      <c r="B51" s="543" t="s">
        <v>142</v>
      </c>
      <c r="C51" s="544"/>
      <c r="D51" s="545"/>
      <c r="E51" s="34">
        <f>E29-E53-E54</f>
        <v>10267762.76</v>
      </c>
      <c r="F51" s="573">
        <f>E30</f>
        <v>343989</v>
      </c>
      <c r="G51" s="574"/>
      <c r="H51" s="34">
        <f>E51+F51</f>
        <v>10611751.76</v>
      </c>
      <c r="I51" s="32"/>
      <c r="J51" s="133"/>
      <c r="K51" s="133"/>
    </row>
    <row r="52" spans="1:11" s="16" customFormat="1" ht="33" customHeight="1" x14ac:dyDescent="0.2">
      <c r="A52" s="116"/>
      <c r="B52" s="531" t="s">
        <v>279</v>
      </c>
      <c r="C52" s="532"/>
      <c r="D52" s="533"/>
      <c r="E52" s="34">
        <v>14400</v>
      </c>
      <c r="F52" s="611"/>
      <c r="G52" s="612"/>
      <c r="H52" s="34">
        <f>E52+F52</f>
        <v>14400</v>
      </c>
      <c r="I52" s="133"/>
      <c r="J52" s="133"/>
      <c r="K52" s="133"/>
    </row>
    <row r="53" spans="1:11" s="16" customFormat="1" ht="33.75" customHeight="1" x14ac:dyDescent="0.2">
      <c r="A53" s="116">
        <v>2</v>
      </c>
      <c r="B53" s="613" t="s">
        <v>133</v>
      </c>
      <c r="C53" s="613"/>
      <c r="D53" s="613"/>
      <c r="E53" s="34">
        <v>50143</v>
      </c>
      <c r="F53" s="573"/>
      <c r="G53" s="574"/>
      <c r="H53" s="34">
        <f>E53+F53</f>
        <v>50143</v>
      </c>
      <c r="I53" s="133"/>
      <c r="J53" s="133"/>
      <c r="K53" s="133"/>
    </row>
    <row r="54" spans="1:11" s="16" customFormat="1" ht="33.75" customHeight="1" x14ac:dyDescent="0.2">
      <c r="A54" s="282">
        <v>3</v>
      </c>
      <c r="B54" s="473" t="s">
        <v>288</v>
      </c>
      <c r="C54" s="537"/>
      <c r="D54" s="474"/>
      <c r="E54" s="182">
        <v>76866.240000000005</v>
      </c>
      <c r="F54" s="541"/>
      <c r="G54" s="551"/>
      <c r="H54" s="34">
        <f>E54+F54</f>
        <v>76866.240000000005</v>
      </c>
      <c r="I54" s="285"/>
      <c r="J54" s="285"/>
      <c r="K54" s="285"/>
    </row>
    <row r="55" spans="1:11" s="16" customFormat="1" ht="14.45" customHeight="1" x14ac:dyDescent="0.2">
      <c r="A55" s="559" t="s">
        <v>67</v>
      </c>
      <c r="B55" s="560"/>
      <c r="C55" s="560"/>
      <c r="D55" s="561"/>
      <c r="E55" s="102">
        <f>E51+E53+E54</f>
        <v>10394772</v>
      </c>
      <c r="F55" s="590">
        <f>F51+F52+F53</f>
        <v>343989</v>
      </c>
      <c r="G55" s="591"/>
      <c r="H55" s="102">
        <f>H51+H53+H54</f>
        <v>10738761</v>
      </c>
      <c r="I55" s="131"/>
      <c r="J55" s="131"/>
      <c r="K55" s="133"/>
    </row>
    <row r="56" spans="1:11" s="16" customFormat="1" ht="20.45" customHeight="1" x14ac:dyDescent="0.2">
      <c r="I56" s="133"/>
      <c r="J56" s="133"/>
      <c r="K56" s="133"/>
    </row>
    <row r="57" spans="1:11" s="16" customFormat="1" ht="31.15" customHeight="1" x14ac:dyDescent="0.2">
      <c r="A57" s="19" t="s">
        <v>244</v>
      </c>
      <c r="B57" s="18"/>
      <c r="C57" s="18"/>
      <c r="D57" s="21"/>
      <c r="E57" s="18"/>
      <c r="F57" s="18"/>
      <c r="G57" s="21"/>
    </row>
    <row r="58" spans="1:11" s="16" customFormat="1" ht="14.45" customHeight="1" x14ac:dyDescent="0.2">
      <c r="B58" s="22"/>
      <c r="C58" s="22"/>
      <c r="D58" s="22"/>
      <c r="E58" s="22"/>
      <c r="F58" s="22"/>
      <c r="H58" s="20" t="s">
        <v>52</v>
      </c>
    </row>
    <row r="59" spans="1:11" s="16" customFormat="1" ht="14.45" customHeight="1" x14ac:dyDescent="0.2">
      <c r="A59" s="522" t="s">
        <v>69</v>
      </c>
      <c r="B59" s="522"/>
      <c r="C59" s="522"/>
      <c r="D59" s="522"/>
      <c r="E59" s="116" t="s">
        <v>64</v>
      </c>
      <c r="F59" s="116" t="s">
        <v>65</v>
      </c>
      <c r="G59" s="543" t="s">
        <v>67</v>
      </c>
      <c r="H59" s="545"/>
    </row>
    <row r="60" spans="1:11" s="16" customFormat="1" ht="46.5" customHeight="1" x14ac:dyDescent="0.2">
      <c r="A60" s="480" t="s">
        <v>300</v>
      </c>
      <c r="B60" s="481"/>
      <c r="C60" s="481"/>
      <c r="D60" s="482"/>
      <c r="E60" s="34">
        <f>E55</f>
        <v>10394772</v>
      </c>
      <c r="F60" s="34">
        <f>F55</f>
        <v>343989</v>
      </c>
      <c r="G60" s="573">
        <f>E60+F60</f>
        <v>10738761</v>
      </c>
      <c r="H60" s="574"/>
    </row>
    <row r="61" spans="1:11" s="16" customFormat="1" ht="14.45" customHeight="1" x14ac:dyDescent="0.2">
      <c r="A61" s="526" t="s">
        <v>67</v>
      </c>
      <c r="B61" s="527"/>
      <c r="C61" s="527"/>
      <c r="D61" s="528"/>
      <c r="E61" s="99">
        <f>E60</f>
        <v>10394772</v>
      </c>
      <c r="F61" s="99">
        <f>F60</f>
        <v>343989</v>
      </c>
      <c r="G61" s="614">
        <f>G60</f>
        <v>10738761</v>
      </c>
      <c r="H61" s="615"/>
    </row>
    <row r="62" spans="1:11" s="16" customFormat="1" ht="34.15" customHeight="1" x14ac:dyDescent="0.2"/>
    <row r="63" spans="1:11" s="16" customFormat="1" ht="34.15" customHeight="1" x14ac:dyDescent="0.2">
      <c r="A63" s="18" t="s">
        <v>245</v>
      </c>
    </row>
    <row r="64" spans="1:11" s="16" customFormat="1" ht="26.45" customHeight="1" x14ac:dyDescent="0.2"/>
    <row r="65" spans="1:17" s="16" customFormat="1" ht="26.25" customHeight="1" x14ac:dyDescent="0.2">
      <c r="A65" s="116" t="s">
        <v>59</v>
      </c>
      <c r="B65" s="522" t="s">
        <v>72</v>
      </c>
      <c r="C65" s="522"/>
      <c r="D65" s="116" t="s">
        <v>73</v>
      </c>
      <c r="E65" s="116" t="s">
        <v>74</v>
      </c>
      <c r="F65" s="116" t="s">
        <v>64</v>
      </c>
      <c r="G65" s="116" t="s">
        <v>65</v>
      </c>
      <c r="H65" s="116" t="s">
        <v>67</v>
      </c>
      <c r="I65" s="133"/>
      <c r="J65" s="133"/>
      <c r="K65" s="133"/>
    </row>
    <row r="66" spans="1:17" s="16" customFormat="1" ht="30" customHeight="1" x14ac:dyDescent="0.2">
      <c r="A66" s="608" t="s">
        <v>172</v>
      </c>
      <c r="B66" s="609"/>
      <c r="C66" s="609"/>
      <c r="D66" s="609"/>
      <c r="E66" s="609"/>
      <c r="F66" s="609"/>
      <c r="G66" s="609"/>
      <c r="H66" s="610"/>
      <c r="I66" s="133"/>
      <c r="J66" s="133"/>
      <c r="K66" s="133"/>
    </row>
    <row r="67" spans="1:17" s="16" customFormat="1" ht="15" customHeight="1" x14ac:dyDescent="0.2">
      <c r="A67" s="39" t="s">
        <v>121</v>
      </c>
      <c r="B67" s="571" t="s">
        <v>75</v>
      </c>
      <c r="C67" s="572"/>
      <c r="D67" s="117"/>
      <c r="E67" s="117"/>
      <c r="F67" s="117"/>
      <c r="G67" s="117"/>
      <c r="H67" s="117"/>
    </row>
    <row r="68" spans="1:17" s="16" customFormat="1" ht="48" customHeight="1" x14ac:dyDescent="0.2">
      <c r="A68" s="124"/>
      <c r="B68" s="479" t="s">
        <v>23</v>
      </c>
      <c r="C68" s="479"/>
      <c r="D68" s="116" t="s">
        <v>77</v>
      </c>
      <c r="E68" s="116" t="s">
        <v>78</v>
      </c>
      <c r="F68" s="40">
        <v>2</v>
      </c>
      <c r="G68" s="40"/>
      <c r="H68" s="40">
        <v>2</v>
      </c>
    </row>
    <row r="69" spans="1:17" s="16" customFormat="1" ht="43.5" customHeight="1" x14ac:dyDescent="0.2">
      <c r="A69" s="124"/>
      <c r="B69" s="479" t="s">
        <v>24</v>
      </c>
      <c r="C69" s="479"/>
      <c r="D69" s="116" t="s">
        <v>94</v>
      </c>
      <c r="E69" s="116" t="s">
        <v>147</v>
      </c>
      <c r="F69" s="40">
        <f>E61</f>
        <v>10394772</v>
      </c>
      <c r="G69" s="40">
        <f>F61</f>
        <v>343989</v>
      </c>
      <c r="H69" s="40">
        <f>F69+G69</f>
        <v>10738761</v>
      </c>
    </row>
    <row r="70" spans="1:17" s="16" customFormat="1" ht="81" customHeight="1" x14ac:dyDescent="0.2">
      <c r="A70" s="124"/>
      <c r="B70" s="479" t="s">
        <v>25</v>
      </c>
      <c r="C70" s="479"/>
      <c r="D70" s="116" t="s">
        <v>77</v>
      </c>
      <c r="E70" s="116" t="s">
        <v>81</v>
      </c>
      <c r="F70" s="288">
        <v>108.5</v>
      </c>
      <c r="G70" s="40"/>
      <c r="H70" s="289">
        <f>F70+G70</f>
        <v>108.5</v>
      </c>
    </row>
    <row r="71" spans="1:17" s="16" customFormat="1" ht="21.75" customHeight="1" x14ac:dyDescent="0.2">
      <c r="A71" s="124"/>
      <c r="B71" s="479" t="s">
        <v>26</v>
      </c>
      <c r="C71" s="479"/>
      <c r="D71" s="116" t="s">
        <v>77</v>
      </c>
      <c r="E71" s="116" t="s">
        <v>81</v>
      </c>
      <c r="F71" s="190">
        <v>83.25</v>
      </c>
      <c r="G71" s="41"/>
      <c r="H71" s="41">
        <f>F71+G71</f>
        <v>83.25</v>
      </c>
    </row>
    <row r="72" spans="1:17" s="16" customFormat="1" ht="45.75" customHeight="1" x14ac:dyDescent="0.2">
      <c r="A72" s="267"/>
      <c r="B72" s="531" t="s">
        <v>280</v>
      </c>
      <c r="C72" s="533"/>
      <c r="D72" s="270" t="s">
        <v>52</v>
      </c>
      <c r="E72" s="270" t="s">
        <v>95</v>
      </c>
      <c r="F72" s="190">
        <f>E52</f>
        <v>14400</v>
      </c>
      <c r="G72" s="41"/>
      <c r="H72" s="41">
        <f>F72+G72</f>
        <v>14400</v>
      </c>
    </row>
    <row r="73" spans="1:17" s="16" customFormat="1" ht="18.75" customHeight="1" x14ac:dyDescent="0.2">
      <c r="A73" s="39" t="s">
        <v>122</v>
      </c>
      <c r="B73" s="571" t="s">
        <v>86</v>
      </c>
      <c r="C73" s="571"/>
      <c r="D73" s="116"/>
      <c r="E73" s="116"/>
      <c r="F73" s="36"/>
      <c r="G73" s="40"/>
      <c r="H73" s="40"/>
    </row>
    <row r="74" spans="1:17" s="16" customFormat="1" ht="89.25" customHeight="1" x14ac:dyDescent="0.2">
      <c r="A74" s="124"/>
      <c r="B74" s="479" t="s">
        <v>27</v>
      </c>
      <c r="C74" s="479"/>
      <c r="D74" s="116" t="s">
        <v>34</v>
      </c>
      <c r="E74" s="116" t="s">
        <v>78</v>
      </c>
      <c r="F74" s="36">
        <v>2233</v>
      </c>
      <c r="G74" s="40"/>
      <c r="H74" s="40">
        <f>F74+G74</f>
        <v>2233</v>
      </c>
    </row>
    <row r="75" spans="1:17" s="16" customFormat="1" ht="85.9" customHeight="1" x14ac:dyDescent="0.2">
      <c r="A75" s="39"/>
      <c r="B75" s="479" t="s">
        <v>28</v>
      </c>
      <c r="C75" s="479"/>
      <c r="D75" s="33" t="s">
        <v>34</v>
      </c>
      <c r="E75" s="116" t="s">
        <v>111</v>
      </c>
      <c r="F75" s="40">
        <v>2164</v>
      </c>
      <c r="G75" s="40"/>
      <c r="H75" s="40">
        <f>F75+G75</f>
        <v>2164</v>
      </c>
      <c r="M75" s="30"/>
      <c r="N75" s="30"/>
      <c r="O75" s="30"/>
      <c r="P75" s="30"/>
    </row>
    <row r="76" spans="1:17" s="16" customFormat="1" ht="85.9" customHeight="1" x14ac:dyDescent="0.2">
      <c r="A76" s="39"/>
      <c r="B76" s="531" t="s">
        <v>281</v>
      </c>
      <c r="C76" s="533"/>
      <c r="D76" s="23" t="s">
        <v>77</v>
      </c>
      <c r="E76" s="270" t="s">
        <v>95</v>
      </c>
      <c r="F76" s="40">
        <v>1</v>
      </c>
      <c r="G76" s="40"/>
      <c r="H76" s="40">
        <f>F76+G76</f>
        <v>1</v>
      </c>
      <c r="M76" s="30"/>
      <c r="N76" s="30"/>
      <c r="O76" s="30"/>
      <c r="P76" s="30"/>
    </row>
    <row r="77" spans="1:17" s="16" customFormat="1" ht="18.75" customHeight="1" x14ac:dyDescent="0.2">
      <c r="A77" s="39" t="s">
        <v>123</v>
      </c>
      <c r="B77" s="571" t="s">
        <v>91</v>
      </c>
      <c r="C77" s="571"/>
      <c r="D77" s="33"/>
      <c r="E77" s="33"/>
      <c r="F77" s="40"/>
      <c r="G77" s="40"/>
      <c r="H77" s="40"/>
      <c r="M77" s="30"/>
      <c r="N77" s="30"/>
      <c r="O77" s="30"/>
      <c r="P77" s="30"/>
      <c r="Q77" s="30"/>
    </row>
    <row r="78" spans="1:17" s="16" customFormat="1" ht="106.5" customHeight="1" x14ac:dyDescent="0.2">
      <c r="A78" s="124"/>
      <c r="B78" s="479" t="s">
        <v>29</v>
      </c>
      <c r="C78" s="479"/>
      <c r="D78" s="116" t="s">
        <v>94</v>
      </c>
      <c r="E78" s="270" t="s">
        <v>204</v>
      </c>
      <c r="F78" s="40">
        <f>ROUND(E61/2,0)</f>
        <v>5197386</v>
      </c>
      <c r="G78" s="40"/>
      <c r="H78" s="40">
        <f>SUM(F78:G78)</f>
        <v>5197386</v>
      </c>
      <c r="M78" s="30"/>
      <c r="N78" s="30"/>
      <c r="O78" s="30"/>
      <c r="P78" s="30"/>
      <c r="Q78" s="30"/>
    </row>
    <row r="79" spans="1:17" s="16" customFormat="1" ht="87" customHeight="1" x14ac:dyDescent="0.2">
      <c r="A79" s="124"/>
      <c r="B79" s="479" t="s">
        <v>30</v>
      </c>
      <c r="C79" s="479"/>
      <c r="D79" s="116" t="s">
        <v>94</v>
      </c>
      <c r="E79" s="270" t="s">
        <v>204</v>
      </c>
      <c r="F79" s="40">
        <v>5120</v>
      </c>
      <c r="G79" s="40"/>
      <c r="H79" s="40">
        <f>F79+G79</f>
        <v>5120</v>
      </c>
      <c r="M79" s="30"/>
      <c r="N79" s="30"/>
      <c r="O79" s="30"/>
      <c r="P79" s="30"/>
      <c r="Q79" s="30"/>
    </row>
    <row r="80" spans="1:17" s="16" customFormat="1" ht="99" customHeight="1" x14ac:dyDescent="0.2">
      <c r="A80" s="124"/>
      <c r="B80" s="479" t="s">
        <v>31</v>
      </c>
      <c r="C80" s="479"/>
      <c r="D80" s="116" t="s">
        <v>94</v>
      </c>
      <c r="E80" s="270" t="s">
        <v>204</v>
      </c>
      <c r="F80" s="40">
        <f>ROUND(E61/F74,0)</f>
        <v>4655</v>
      </c>
      <c r="G80" s="40"/>
      <c r="H80" s="40">
        <f>F80+G80</f>
        <v>4655</v>
      </c>
      <c r="M80" s="30"/>
      <c r="N80" s="30"/>
      <c r="O80" s="30"/>
      <c r="P80" s="30"/>
    </row>
    <row r="81" spans="1:16" s="16" customFormat="1" ht="99" customHeight="1" x14ac:dyDescent="0.2">
      <c r="A81" s="267"/>
      <c r="B81" s="531" t="s">
        <v>282</v>
      </c>
      <c r="C81" s="533"/>
      <c r="D81" s="23" t="s">
        <v>94</v>
      </c>
      <c r="E81" s="270" t="s">
        <v>204</v>
      </c>
      <c r="F81" s="40">
        <f>F72/F76</f>
        <v>14400</v>
      </c>
      <c r="G81" s="40"/>
      <c r="H81" s="40">
        <f>F81+G81</f>
        <v>14400</v>
      </c>
      <c r="M81" s="30"/>
      <c r="N81" s="30"/>
      <c r="O81" s="30"/>
      <c r="P81" s="30"/>
    </row>
    <row r="82" spans="1:16" s="16" customFormat="1" ht="15" x14ac:dyDescent="0.2">
      <c r="A82" s="39" t="s">
        <v>124</v>
      </c>
      <c r="B82" s="571" t="s">
        <v>96</v>
      </c>
      <c r="C82" s="571"/>
      <c r="D82" s="124"/>
      <c r="E82" s="116"/>
      <c r="F82" s="40"/>
      <c r="G82" s="40"/>
      <c r="H82" s="40"/>
      <c r="M82" s="30"/>
      <c r="N82" s="30"/>
      <c r="O82" s="30"/>
      <c r="P82" s="30"/>
    </row>
    <row r="83" spans="1:16" s="16" customFormat="1" ht="42" customHeight="1" x14ac:dyDescent="0.2">
      <c r="A83" s="124"/>
      <c r="B83" s="479" t="s">
        <v>32</v>
      </c>
      <c r="C83" s="479"/>
      <c r="D83" s="124" t="s">
        <v>88</v>
      </c>
      <c r="E83" s="116" t="s">
        <v>35</v>
      </c>
      <c r="F83" s="36">
        <v>28</v>
      </c>
      <c r="G83" s="36"/>
      <c r="H83" s="40">
        <f>F83+G83</f>
        <v>28</v>
      </c>
      <c r="M83" s="30"/>
      <c r="N83" s="30"/>
      <c r="O83" s="30"/>
      <c r="P83" s="30"/>
    </row>
    <row r="84" spans="1:16" s="16" customFormat="1" ht="70.5" customHeight="1" x14ac:dyDescent="0.2">
      <c r="A84" s="124"/>
      <c r="B84" s="479" t="s">
        <v>33</v>
      </c>
      <c r="C84" s="479"/>
      <c r="D84" s="124" t="s">
        <v>88</v>
      </c>
      <c r="E84" s="116" t="s">
        <v>36</v>
      </c>
      <c r="F84" s="36">
        <v>950</v>
      </c>
      <c r="G84" s="36"/>
      <c r="H84" s="40">
        <f>F84+G84</f>
        <v>950</v>
      </c>
      <c r="M84" s="30"/>
      <c r="N84" s="30"/>
      <c r="O84" s="30"/>
      <c r="P84" s="30"/>
    </row>
    <row r="85" spans="1:16" s="16" customFormat="1" ht="21" customHeight="1" x14ac:dyDescent="0.2">
      <c r="A85" s="405" t="s">
        <v>163</v>
      </c>
      <c r="B85" s="406"/>
      <c r="C85" s="406"/>
      <c r="D85" s="406"/>
      <c r="E85" s="406"/>
      <c r="F85" s="406"/>
      <c r="G85" s="406"/>
      <c r="H85" s="407"/>
      <c r="M85" s="30"/>
      <c r="N85" s="30"/>
      <c r="O85" s="30"/>
      <c r="P85" s="30"/>
    </row>
    <row r="86" spans="1:16" s="16" customFormat="1" ht="17.25" customHeight="1" x14ac:dyDescent="0.2">
      <c r="A86" s="39" t="s">
        <v>125</v>
      </c>
      <c r="B86" s="94" t="s">
        <v>75</v>
      </c>
      <c r="C86" s="95"/>
      <c r="D86" s="124"/>
      <c r="E86" s="124"/>
      <c r="F86" s="40"/>
      <c r="G86" s="40"/>
      <c r="H86" s="40"/>
    </row>
    <row r="87" spans="1:16" s="16" customFormat="1" ht="35.25" customHeight="1" x14ac:dyDescent="0.2">
      <c r="A87" s="124"/>
      <c r="B87" s="473" t="s">
        <v>155</v>
      </c>
      <c r="C87" s="474"/>
      <c r="D87" s="124" t="s">
        <v>94</v>
      </c>
      <c r="E87" s="116" t="s">
        <v>120</v>
      </c>
      <c r="F87" s="40">
        <f>E53</f>
        <v>50143</v>
      </c>
      <c r="G87" s="40"/>
      <c r="H87" s="40">
        <f>F87+G87</f>
        <v>50143</v>
      </c>
    </row>
    <row r="88" spans="1:16" s="16" customFormat="1" ht="14.25" customHeight="1" x14ac:dyDescent="0.2">
      <c r="A88" s="39" t="s">
        <v>126</v>
      </c>
      <c r="B88" s="94" t="s">
        <v>96</v>
      </c>
      <c r="C88" s="96"/>
      <c r="D88" s="124"/>
      <c r="E88" s="124"/>
      <c r="F88" s="40"/>
      <c r="G88" s="40"/>
      <c r="H88" s="40"/>
    </row>
    <row r="89" spans="1:16" s="16" customFormat="1" ht="35.25" customHeight="1" x14ac:dyDescent="0.2">
      <c r="A89" s="117"/>
      <c r="B89" s="473" t="s">
        <v>140</v>
      </c>
      <c r="C89" s="474"/>
      <c r="D89" s="124" t="s">
        <v>99</v>
      </c>
      <c r="E89" s="116" t="s">
        <v>95</v>
      </c>
      <c r="F89" s="40">
        <v>100</v>
      </c>
      <c r="G89" s="40"/>
      <c r="H89" s="40">
        <f>F89+G89</f>
        <v>100</v>
      </c>
    </row>
    <row r="90" spans="1:16" s="16" customFormat="1" ht="18.75" x14ac:dyDescent="0.2">
      <c r="A90" s="405" t="s">
        <v>287</v>
      </c>
      <c r="B90" s="406"/>
      <c r="C90" s="406"/>
      <c r="D90" s="406"/>
      <c r="E90" s="406"/>
      <c r="F90" s="406"/>
      <c r="G90" s="406"/>
      <c r="H90" s="407"/>
    </row>
    <row r="91" spans="1:16" s="16" customFormat="1" ht="31.5" customHeight="1" x14ac:dyDescent="0.2">
      <c r="A91" s="39" t="s">
        <v>134</v>
      </c>
      <c r="B91" s="94" t="s">
        <v>75</v>
      </c>
      <c r="C91" s="95"/>
      <c r="D91" s="117"/>
      <c r="E91" s="117"/>
      <c r="F91" s="117"/>
      <c r="G91" s="117"/>
      <c r="H91" s="117"/>
    </row>
    <row r="92" spans="1:16" s="16" customFormat="1" ht="28.5" x14ac:dyDescent="0.2">
      <c r="A92" s="39"/>
      <c r="B92" s="473" t="s">
        <v>157</v>
      </c>
      <c r="C92" s="474"/>
      <c r="D92" s="124" t="s">
        <v>94</v>
      </c>
      <c r="E92" s="116" t="s">
        <v>120</v>
      </c>
      <c r="F92" s="35">
        <f>E54</f>
        <v>76866.240000000005</v>
      </c>
      <c r="G92" s="117"/>
      <c r="H92" s="117">
        <f>F92+G92</f>
        <v>76866.240000000005</v>
      </c>
    </row>
    <row r="93" spans="1:16" s="16" customFormat="1" ht="15" x14ac:dyDescent="0.2">
      <c r="A93" s="39" t="s">
        <v>135</v>
      </c>
      <c r="B93" s="571" t="s">
        <v>96</v>
      </c>
      <c r="C93" s="571"/>
      <c r="D93" s="124"/>
      <c r="E93" s="124"/>
      <c r="F93" s="117"/>
      <c r="G93" s="117"/>
      <c r="H93" s="117"/>
    </row>
    <row r="94" spans="1:16" s="16" customFormat="1" ht="43.5" customHeight="1" x14ac:dyDescent="0.2">
      <c r="A94" s="39"/>
      <c r="B94" s="473" t="s">
        <v>158</v>
      </c>
      <c r="C94" s="474"/>
      <c r="D94" s="124" t="s">
        <v>99</v>
      </c>
      <c r="E94" s="116" t="s">
        <v>95</v>
      </c>
      <c r="F94" s="117">
        <v>100</v>
      </c>
      <c r="G94" s="117"/>
      <c r="H94" s="117">
        <f>F94+G94</f>
        <v>100</v>
      </c>
    </row>
    <row r="95" spans="1:16" s="16" customFormat="1" ht="14.25" x14ac:dyDescent="0.2">
      <c r="A95" s="93"/>
      <c r="B95" s="126"/>
      <c r="C95" s="126"/>
      <c r="D95" s="133"/>
      <c r="E95" s="133"/>
      <c r="F95" s="133"/>
      <c r="G95" s="133"/>
      <c r="H95" s="133"/>
    </row>
    <row r="96" spans="1:16" s="16" customFormat="1" ht="14.25" x14ac:dyDescent="0.2">
      <c r="B96" s="25"/>
      <c r="C96" s="25"/>
    </row>
    <row r="97" spans="1:9" s="16" customFormat="1" ht="2.25" customHeight="1" x14ac:dyDescent="0.2">
      <c r="A97" s="53"/>
      <c r="B97" s="129"/>
      <c r="C97" s="129"/>
      <c r="D97" s="53"/>
      <c r="E97" s="53"/>
      <c r="F97" s="53"/>
      <c r="G97" s="53"/>
      <c r="H97" s="53"/>
      <c r="I97" s="53"/>
    </row>
    <row r="98" spans="1:9" ht="84" customHeight="1" x14ac:dyDescent="0.3">
      <c r="A98" s="390" t="s">
        <v>136</v>
      </c>
      <c r="B98" s="390"/>
      <c r="C98" s="390"/>
      <c r="D98" s="372"/>
      <c r="E98" s="372"/>
      <c r="F98" s="70"/>
      <c r="G98" s="70"/>
      <c r="H98" s="376" t="s">
        <v>137</v>
      </c>
      <c r="I98" s="376"/>
    </row>
    <row r="99" spans="1:9" ht="50.45" customHeight="1" x14ac:dyDescent="0.25">
      <c r="A99" s="48"/>
      <c r="B99" s="48"/>
      <c r="C99" s="48"/>
      <c r="D99" s="377" t="s">
        <v>100</v>
      </c>
      <c r="E99" s="377"/>
      <c r="F99" s="47"/>
      <c r="G99" s="47"/>
      <c r="H99" s="374" t="s">
        <v>101</v>
      </c>
      <c r="I99" s="374"/>
    </row>
    <row r="100" spans="1:9" s="16" customFormat="1" ht="18.75" x14ac:dyDescent="0.3">
      <c r="A100" s="71"/>
      <c r="B100" s="71"/>
      <c r="C100" s="71"/>
      <c r="D100" s="272"/>
      <c r="E100" s="272"/>
      <c r="F100" s="70"/>
      <c r="G100" s="70"/>
      <c r="H100" s="275"/>
      <c r="I100" s="275"/>
    </row>
    <row r="101" spans="1:9" s="16" customFormat="1" ht="18.75" x14ac:dyDescent="0.3">
      <c r="A101" s="71" t="s">
        <v>102</v>
      </c>
      <c r="B101" s="71"/>
      <c r="C101" s="71"/>
      <c r="D101" s="70"/>
      <c r="E101" s="70"/>
      <c r="F101" s="70"/>
      <c r="G101" s="70"/>
      <c r="H101" s="70"/>
      <c r="I101" s="70"/>
    </row>
    <row r="102" spans="1:9" s="16" customFormat="1" ht="18.75" x14ac:dyDescent="0.3">
      <c r="A102" s="71"/>
      <c r="B102" s="71"/>
      <c r="C102" s="71"/>
      <c r="D102" s="70"/>
      <c r="E102" s="70"/>
      <c r="F102" s="70"/>
      <c r="G102" s="70"/>
      <c r="H102" s="70"/>
      <c r="I102" s="70"/>
    </row>
    <row r="103" spans="1:9" ht="81.75" customHeight="1" x14ac:dyDescent="0.3">
      <c r="A103" s="380" t="s">
        <v>283</v>
      </c>
      <c r="B103" s="380"/>
      <c r="C103" s="380"/>
      <c r="D103" s="70"/>
      <c r="E103" s="70"/>
      <c r="F103" s="70"/>
      <c r="G103" s="70"/>
      <c r="H103" s="70"/>
      <c r="I103" s="70"/>
    </row>
    <row r="104" spans="1:9" ht="85.5" customHeight="1" x14ac:dyDescent="0.3">
      <c r="A104" s="378" t="s">
        <v>159</v>
      </c>
      <c r="B104" s="378"/>
      <c r="C104" s="378"/>
      <c r="D104" s="74"/>
      <c r="E104" s="74"/>
      <c r="F104" s="70"/>
      <c r="G104" s="70"/>
      <c r="H104" s="379" t="s">
        <v>206</v>
      </c>
      <c r="I104" s="379"/>
    </row>
    <row r="105" spans="1:9" ht="18.75" x14ac:dyDescent="0.3">
      <c r="A105" s="70"/>
      <c r="B105" s="70"/>
      <c r="C105" s="47"/>
      <c r="D105" s="373" t="s">
        <v>100</v>
      </c>
      <c r="E105" s="373"/>
      <c r="F105" s="47"/>
      <c r="G105" s="47"/>
      <c r="H105" s="374" t="s">
        <v>101</v>
      </c>
      <c r="I105" s="374"/>
    </row>
    <row r="106" spans="1:9" x14ac:dyDescent="0.2">
      <c r="B106" s="166"/>
      <c r="C106" s="166"/>
    </row>
    <row r="107" spans="1:9" x14ac:dyDescent="0.2">
      <c r="B107" s="375" t="s">
        <v>207</v>
      </c>
      <c r="C107" s="375"/>
    </row>
    <row r="108" spans="1:9" x14ac:dyDescent="0.2">
      <c r="B108" s="6"/>
      <c r="C108" s="6"/>
    </row>
    <row r="109" spans="1:9" x14ac:dyDescent="0.2">
      <c r="B109" s="167" t="s">
        <v>208</v>
      </c>
      <c r="C109" s="6"/>
    </row>
  </sheetData>
  <mergeCells count="94">
    <mergeCell ref="B107:C107"/>
    <mergeCell ref="J25:K25"/>
    <mergeCell ref="C26:D26"/>
    <mergeCell ref="F26:I26"/>
    <mergeCell ref="J26:K26"/>
    <mergeCell ref="B80:C80"/>
    <mergeCell ref="B76:C76"/>
    <mergeCell ref="B82:C82"/>
    <mergeCell ref="B83:C83"/>
    <mergeCell ref="B77:C77"/>
    <mergeCell ref="G60:H60"/>
    <mergeCell ref="A61:D61"/>
    <mergeCell ref="G61:H61"/>
    <mergeCell ref="B50:D50"/>
    <mergeCell ref="F50:G50"/>
    <mergeCell ref="B51:D51"/>
    <mergeCell ref="A59:D59"/>
    <mergeCell ref="G59:H59"/>
    <mergeCell ref="A60:D60"/>
    <mergeCell ref="B19:C19"/>
    <mergeCell ref="D19:G19"/>
    <mergeCell ref="B20:C20"/>
    <mergeCell ref="D20:G20"/>
    <mergeCell ref="B22:C22"/>
    <mergeCell ref="D22:G22"/>
    <mergeCell ref="B54:D54"/>
    <mergeCell ref="F54:G54"/>
    <mergeCell ref="A55:D55"/>
    <mergeCell ref="B52:D52"/>
    <mergeCell ref="F52:G52"/>
    <mergeCell ref="B53:D53"/>
    <mergeCell ref="F53:G53"/>
    <mergeCell ref="B74:C74"/>
    <mergeCell ref="B75:C75"/>
    <mergeCell ref="B73:C73"/>
    <mergeCell ref="B65:C65"/>
    <mergeCell ref="B72:C72"/>
    <mergeCell ref="B71:C71"/>
    <mergeCell ref="B67:C67"/>
    <mergeCell ref="B68:C68"/>
    <mergeCell ref="B69:C69"/>
    <mergeCell ref="B70:C70"/>
    <mergeCell ref="A66:H66"/>
    <mergeCell ref="H1:L1"/>
    <mergeCell ref="H3:L3"/>
    <mergeCell ref="H4:L4"/>
    <mergeCell ref="H2:L2"/>
    <mergeCell ref="A33:L33"/>
    <mergeCell ref="A15:L15"/>
    <mergeCell ref="A16:L16"/>
    <mergeCell ref="H10:L10"/>
    <mergeCell ref="H19:I19"/>
    <mergeCell ref="H5:L5"/>
    <mergeCell ref="H6:L7"/>
    <mergeCell ref="H11:L11"/>
    <mergeCell ref="H8:L8"/>
    <mergeCell ref="B23:C23"/>
    <mergeCell ref="D23:G23"/>
    <mergeCell ref="F55:G55"/>
    <mergeCell ref="F51:G51"/>
    <mergeCell ref="B36:G36"/>
    <mergeCell ref="B37:G37"/>
    <mergeCell ref="A40:L40"/>
    <mergeCell ref="B44:H44"/>
    <mergeCell ref="B46:H46"/>
    <mergeCell ref="B43:H43"/>
    <mergeCell ref="A35:G35"/>
    <mergeCell ref="H20:I20"/>
    <mergeCell ref="A34:L34"/>
    <mergeCell ref="H22:I22"/>
    <mergeCell ref="H23:I23"/>
    <mergeCell ref="C25:D25"/>
    <mergeCell ref="F25:I25"/>
    <mergeCell ref="B78:C78"/>
    <mergeCell ref="B79:C79"/>
    <mergeCell ref="A90:H90"/>
    <mergeCell ref="B92:C92"/>
    <mergeCell ref="B93:C93"/>
    <mergeCell ref="B87:C87"/>
    <mergeCell ref="A85:H85"/>
    <mergeCell ref="B89:C89"/>
    <mergeCell ref="B84:C84"/>
    <mergeCell ref="B81:C81"/>
    <mergeCell ref="D105:E105"/>
    <mergeCell ref="H105:I105"/>
    <mergeCell ref="H104:I104"/>
    <mergeCell ref="B94:C94"/>
    <mergeCell ref="A98:C98"/>
    <mergeCell ref="D98:E98"/>
    <mergeCell ref="H98:I98"/>
    <mergeCell ref="A103:C103"/>
    <mergeCell ref="H99:I99"/>
    <mergeCell ref="D99:E99"/>
    <mergeCell ref="A104:C104"/>
  </mergeCells>
  <phoneticPr fontId="3" type="noConversion"/>
  <conditionalFormatting sqref="C20:C21 L19:L20 D20 A23:B24 D25 I24 D21:M21 A25:C26 M20 J23:M24 J22:K22 B19:B21 D23:E24 F24:G24 H23:H24 D26:M26">
    <cfRule type="cellIs" dxfId="16" priority="9" stopIfTrue="1" operator="equal">
      <formula>0</formula>
    </cfRule>
  </conditionalFormatting>
  <conditionalFormatting sqref="B22">
    <cfRule type="cellIs" dxfId="15" priority="8" stopIfTrue="1" operator="equal">
      <formula>0</formula>
    </cfRule>
  </conditionalFormatting>
  <conditionalFormatting sqref="L22">
    <cfRule type="cellIs" dxfId="14" priority="7" stopIfTrue="1" operator="equal">
      <formula>0</formula>
    </cfRule>
  </conditionalFormatting>
  <conditionalFormatting sqref="H20">
    <cfRule type="cellIs" dxfId="13" priority="6" stopIfTrue="1" operator="equal">
      <formula>0</formula>
    </cfRule>
  </conditionalFormatting>
  <conditionalFormatting sqref="H19">
    <cfRule type="cellIs" dxfId="12" priority="5" stopIfTrue="1" operator="equal">
      <formula>0</formula>
    </cfRule>
  </conditionalFormatting>
  <conditionalFormatting sqref="H22">
    <cfRule type="cellIs" dxfId="11" priority="4" stopIfTrue="1" operator="equal">
      <formula>0</formula>
    </cfRule>
  </conditionalFormatting>
  <conditionalFormatting sqref="B25:D25">
    <cfRule type="cellIs" dxfId="10" priority="3" stopIfTrue="1" operator="equal">
      <formula>0</formula>
    </cfRule>
  </conditionalFormatting>
  <conditionalFormatting sqref="C20:C21 D21:I21 H22:H23 B19:B22 H19:H20 A23:C23">
    <cfRule type="cellIs" dxfId="9" priority="2" stopIfTrue="1" operator="equal">
      <formula>0</formula>
    </cfRule>
  </conditionalFormatting>
  <conditionalFormatting sqref="D23">
    <cfRule type="cellIs" dxfId="8" priority="1" stopIfTrue="1" operator="equal">
      <formula>0</formula>
    </cfRule>
  </conditionalFormatting>
  <pageMargins left="0.39370078740157483" right="0" top="0.23622047244094491" bottom="0" header="0.19685039370078741" footer="0.11811023622047245"/>
  <pageSetup paperSize="9" scale="54" fitToHeight="2" orientation="landscape" r:id="rId1"/>
  <headerFooter alignWithMargins="0"/>
  <rowBreaks count="3" manualBreakCount="3">
    <brk id="41" max="11" man="1"/>
    <brk id="62" max="11" man="1"/>
    <brk id="8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4"/>
  <sheetViews>
    <sheetView view="pageBreakPreview" zoomScale="50" zoomScaleNormal="90" zoomScaleSheetLayoutView="50" workbookViewId="0">
      <selection activeCell="B52" sqref="B52:D52"/>
    </sheetView>
  </sheetViews>
  <sheetFormatPr defaultRowHeight="12.75" x14ac:dyDescent="0.2"/>
  <cols>
    <col min="1" max="1" width="9.140625" style="1" customWidth="1"/>
    <col min="2" max="3" width="18.85546875" style="1" customWidth="1"/>
    <col min="4" max="4" width="27.5703125" style="1" customWidth="1"/>
    <col min="5" max="5" width="34.140625" style="1" customWidth="1"/>
    <col min="6" max="6" width="25" style="1" customWidth="1"/>
    <col min="7" max="7" width="24.140625" style="1" customWidth="1"/>
    <col min="8" max="8" width="29.28515625" style="1" customWidth="1"/>
    <col min="9" max="9" width="10.28515625" style="1" bestFit="1" customWidth="1"/>
    <col min="10" max="10" width="56.5703125" style="1" customWidth="1"/>
    <col min="11" max="11" width="10.85546875" style="1" hidden="1" customWidth="1"/>
    <col min="12" max="12" width="0.425781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24" customHeight="1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4.25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39.75" customHeight="1" x14ac:dyDescent="0.2">
      <c r="G3" s="2"/>
      <c r="H3" s="414" t="s">
        <v>175</v>
      </c>
      <c r="I3" s="414"/>
      <c r="J3" s="414"/>
      <c r="K3" s="414"/>
      <c r="L3" s="414"/>
      <c r="M3" s="5"/>
      <c r="N3" s="2"/>
    </row>
    <row r="4" spans="1:14" ht="15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4.25" customHeight="1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ht="12" customHeight="1" x14ac:dyDescent="0.2">
      <c r="G6" s="2"/>
      <c r="H6" s="412" t="s">
        <v>130</v>
      </c>
      <c r="I6" s="412"/>
      <c r="J6" s="412"/>
      <c r="K6" s="412"/>
      <c r="L6" s="412"/>
      <c r="M6" s="7"/>
      <c r="N6" s="2"/>
    </row>
    <row r="7" spans="1:14" ht="31.5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9.5" customHeight="1" x14ac:dyDescent="0.2">
      <c r="G8" s="2"/>
      <c r="H8" s="415" t="s">
        <v>39</v>
      </c>
      <c r="I8" s="415"/>
      <c r="J8" s="415"/>
      <c r="K8" s="415"/>
      <c r="L8" s="415"/>
      <c r="M8" s="5"/>
      <c r="N8" s="2"/>
    </row>
    <row r="9" spans="1:14" ht="29.25" customHeight="1" thickBot="1" x14ac:dyDescent="0.25">
      <c r="G9" s="2"/>
      <c r="H9" s="277"/>
      <c r="I9" s="277"/>
      <c r="J9" s="278" t="s">
        <v>41</v>
      </c>
      <c r="K9" s="76" t="s">
        <v>41</v>
      </c>
      <c r="L9" s="76"/>
      <c r="M9" s="7"/>
      <c r="N9" s="2"/>
    </row>
    <row r="10" spans="1:14" ht="41.25" customHeight="1" x14ac:dyDescent="0.2">
      <c r="G10" s="2"/>
      <c r="H10" s="412"/>
      <c r="I10" s="412"/>
      <c r="J10" s="412"/>
      <c r="K10" s="412"/>
      <c r="L10" s="412"/>
      <c r="M10" s="5"/>
      <c r="N10" s="2"/>
    </row>
    <row r="11" spans="1:14" ht="14.25" customHeight="1" x14ac:dyDescent="0.2">
      <c r="G11" s="2"/>
      <c r="H11" s="415"/>
      <c r="I11" s="415"/>
      <c r="J11" s="415"/>
      <c r="K11" s="415"/>
      <c r="L11" s="415"/>
      <c r="M11" s="125"/>
      <c r="N11" s="2"/>
    </row>
    <row r="12" spans="1:14" ht="13.15" customHeight="1" x14ac:dyDescent="0.2">
      <c r="G12" s="2"/>
      <c r="H12" s="109"/>
      <c r="I12" s="109"/>
      <c r="J12" s="109"/>
      <c r="K12" s="109"/>
      <c r="L12" s="109"/>
      <c r="M12" s="5"/>
      <c r="N12" s="2"/>
    </row>
    <row r="13" spans="1:14" ht="12.75" customHeight="1" x14ac:dyDescent="0.2">
      <c r="G13" s="2"/>
      <c r="H13" s="109"/>
      <c r="I13" s="109"/>
      <c r="J13" s="109"/>
      <c r="K13" s="109"/>
      <c r="L13" s="109"/>
      <c r="M13" s="5"/>
      <c r="N13" s="2"/>
    </row>
    <row r="14" spans="1:14" ht="12.75" customHeight="1" x14ac:dyDescent="0.2">
      <c r="G14" s="2"/>
      <c r="H14" s="2"/>
      <c r="I14" s="2"/>
      <c r="J14" s="2"/>
      <c r="K14" s="2"/>
      <c r="L14" s="2"/>
      <c r="M14" s="2"/>
      <c r="N14" s="2"/>
    </row>
    <row r="15" spans="1:14" s="10" customFormat="1" ht="19.5" customHeight="1" x14ac:dyDescent="0.2">
      <c r="A15" s="424" t="s">
        <v>42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9"/>
      <c r="N15" s="9"/>
    </row>
    <row r="16" spans="1:14" s="10" customFormat="1" ht="20.25" customHeight="1" x14ac:dyDescent="0.2">
      <c r="A16" s="424" t="s">
        <v>247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9"/>
      <c r="N16" s="9"/>
    </row>
    <row r="17" spans="1:14" ht="10.1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  <c r="N17" s="2"/>
    </row>
    <row r="18" spans="1:14" ht="20.45" customHeight="1" x14ac:dyDescent="0.2">
      <c r="A18" s="4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4" s="16" customFormat="1" ht="24.75" customHeight="1" x14ac:dyDescent="0.2">
      <c r="A19" s="194" t="s">
        <v>248</v>
      </c>
      <c r="B19" s="456" t="s">
        <v>278</v>
      </c>
      <c r="C19" s="456"/>
      <c r="D19" s="457" t="s">
        <v>132</v>
      </c>
      <c r="E19" s="457"/>
      <c r="F19" s="457"/>
      <c r="G19" s="458"/>
      <c r="H19" s="442">
        <v>2146268</v>
      </c>
      <c r="I19" s="442"/>
      <c r="J19" s="210"/>
      <c r="K19" s="210"/>
      <c r="L19" s="211"/>
      <c r="M19" s="211"/>
    </row>
    <row r="20" spans="1:14" ht="57.75" customHeight="1" x14ac:dyDescent="0.2">
      <c r="A20" s="195"/>
      <c r="B20" s="441" t="s">
        <v>276</v>
      </c>
      <c r="C20" s="441"/>
      <c r="D20" s="441" t="s">
        <v>39</v>
      </c>
      <c r="E20" s="441"/>
      <c r="F20" s="441"/>
      <c r="G20" s="441"/>
      <c r="H20" s="441" t="s">
        <v>249</v>
      </c>
      <c r="I20" s="441"/>
      <c r="J20" s="208"/>
      <c r="K20" s="208"/>
      <c r="L20" s="209"/>
      <c r="M20" s="209"/>
    </row>
    <row r="21" spans="1:14" ht="14.25" hidden="1" customHeight="1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</row>
    <row r="22" spans="1:14" s="16" customFormat="1" ht="30" customHeight="1" x14ac:dyDescent="0.2">
      <c r="A22" s="197" t="s">
        <v>250</v>
      </c>
      <c r="B22" s="456" t="s">
        <v>277</v>
      </c>
      <c r="C22" s="456"/>
      <c r="D22" s="459" t="s">
        <v>132</v>
      </c>
      <c r="E22" s="459"/>
      <c r="F22" s="459"/>
      <c r="G22" s="460"/>
      <c r="H22" s="442">
        <v>2146268</v>
      </c>
      <c r="I22" s="442"/>
      <c r="J22" s="212"/>
      <c r="K22" s="212"/>
      <c r="L22" s="211"/>
      <c r="M22" s="211"/>
    </row>
    <row r="23" spans="1:14" ht="47.25" customHeight="1" x14ac:dyDescent="0.2">
      <c r="A23" s="195"/>
      <c r="B23" s="441" t="s">
        <v>276</v>
      </c>
      <c r="C23" s="441"/>
      <c r="D23" s="441" t="s">
        <v>39</v>
      </c>
      <c r="E23" s="441"/>
      <c r="F23" s="441"/>
      <c r="G23" s="441"/>
      <c r="H23" s="443" t="s">
        <v>249</v>
      </c>
      <c r="I23" s="443"/>
      <c r="J23" s="208"/>
      <c r="K23" s="208"/>
      <c r="L23" s="209"/>
      <c r="M23" s="209"/>
    </row>
    <row r="24" spans="1:14" ht="14.45" customHeight="1" x14ac:dyDescent="0.2">
      <c r="A24" s="198"/>
      <c r="B24" s="199"/>
      <c r="C24" s="199"/>
      <c r="D24" s="199"/>
      <c r="E24" s="199"/>
      <c r="F24" s="200"/>
      <c r="G24" s="200"/>
      <c r="H24" s="200"/>
      <c r="I24" s="201"/>
      <c r="J24" s="201"/>
      <c r="K24" s="201"/>
      <c r="L24" s="202"/>
      <c r="M24" s="203"/>
    </row>
    <row r="25" spans="1:14" s="16" customFormat="1" ht="42.75" customHeight="1" x14ac:dyDescent="0.2">
      <c r="A25" s="204" t="s">
        <v>251</v>
      </c>
      <c r="B25" s="205">
        <v>610160</v>
      </c>
      <c r="C25" s="635" t="s">
        <v>275</v>
      </c>
      <c r="D25" s="636"/>
      <c r="E25" s="206">
        <v>111</v>
      </c>
      <c r="F25" s="464" t="s">
        <v>272</v>
      </c>
      <c r="G25" s="465"/>
      <c r="H25" s="465"/>
      <c r="I25" s="465"/>
      <c r="J25" s="440">
        <v>20201100000</v>
      </c>
      <c r="K25" s="440"/>
      <c r="L25" s="208"/>
      <c r="M25" s="208"/>
    </row>
    <row r="26" spans="1:14" ht="67.5" customHeight="1" x14ac:dyDescent="0.2">
      <c r="A26" s="202"/>
      <c r="B26" s="207" t="s">
        <v>252</v>
      </c>
      <c r="C26" s="443" t="s">
        <v>253</v>
      </c>
      <c r="D26" s="443"/>
      <c r="E26" s="207" t="s">
        <v>254</v>
      </c>
      <c r="F26" s="441" t="s">
        <v>255</v>
      </c>
      <c r="G26" s="441"/>
      <c r="H26" s="441"/>
      <c r="I26" s="441"/>
      <c r="J26" s="441" t="s">
        <v>256</v>
      </c>
      <c r="K26" s="441"/>
      <c r="L26" s="209"/>
      <c r="M26" s="209"/>
    </row>
    <row r="27" spans="1:14" ht="14.45" customHeight="1" x14ac:dyDescent="0.2"/>
    <row r="28" spans="1:14" s="18" customFormat="1" ht="48.75" customHeight="1" x14ac:dyDescent="0.25">
      <c r="A28" s="18" t="s">
        <v>273</v>
      </c>
      <c r="E28" s="37">
        <f>E29+E30</f>
        <v>2274997</v>
      </c>
      <c r="F28" s="213" t="s">
        <v>52</v>
      </c>
    </row>
    <row r="29" spans="1:14" s="18" customFormat="1" ht="25.5" customHeight="1" x14ac:dyDescent="0.25">
      <c r="B29" s="16" t="s">
        <v>53</v>
      </c>
      <c r="C29" s="16"/>
      <c r="D29" s="16"/>
      <c r="E29" s="168">
        <v>2274997</v>
      </c>
      <c r="F29" s="213" t="s">
        <v>52</v>
      </c>
    </row>
    <row r="30" spans="1:14" s="18" customFormat="1" ht="19.5" customHeight="1" x14ac:dyDescent="0.25">
      <c r="B30" s="16" t="s">
        <v>54</v>
      </c>
      <c r="C30" s="16"/>
      <c r="D30" s="16"/>
      <c r="E30" s="37"/>
      <c r="F30" s="213" t="s">
        <v>52</v>
      </c>
    </row>
    <row r="31" spans="1:14" s="16" customFormat="1" ht="10.15" customHeight="1" x14ac:dyDescent="0.2"/>
    <row r="32" spans="1:14" s="16" customFormat="1" ht="22.5" customHeight="1" x14ac:dyDescent="0.2">
      <c r="A32" s="18" t="s">
        <v>176</v>
      </c>
    </row>
    <row r="33" spans="1:16" s="16" customFormat="1" ht="105.75" customHeight="1" x14ac:dyDescent="0.2">
      <c r="A33" s="658" t="s">
        <v>291</v>
      </c>
      <c r="B33" s="659"/>
      <c r="C33" s="659"/>
      <c r="D33" s="659"/>
      <c r="E33" s="659"/>
      <c r="F33" s="659"/>
      <c r="G33" s="659"/>
      <c r="H33" s="659"/>
      <c r="I33" s="659"/>
      <c r="J33" s="659"/>
      <c r="K33" s="659"/>
      <c r="L33" s="659"/>
      <c r="M33" s="27"/>
      <c r="N33" s="27"/>
    </row>
    <row r="34" spans="1:16" s="16" customFormat="1" ht="14.45" customHeight="1" x14ac:dyDescent="0.2">
      <c r="A34" s="568"/>
      <c r="B34" s="569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27"/>
      <c r="N34" s="27"/>
    </row>
    <row r="35" spans="1:16" s="16" customFormat="1" ht="14.45" customHeight="1" x14ac:dyDescent="0.2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97"/>
      <c r="N35" s="97"/>
    </row>
    <row r="36" spans="1:16" s="16" customFormat="1" ht="29.25" customHeight="1" x14ac:dyDescent="0.2">
      <c r="A36" s="664" t="s">
        <v>177</v>
      </c>
      <c r="B36" s="665"/>
      <c r="C36" s="665"/>
      <c r="D36" s="665"/>
      <c r="E36" s="665"/>
      <c r="F36" s="665"/>
      <c r="G36" s="666"/>
      <c r="H36" s="217"/>
      <c r="I36" s="217"/>
      <c r="J36" s="217"/>
      <c r="K36" s="217"/>
      <c r="L36" s="217"/>
      <c r="M36" s="97"/>
      <c r="N36" s="97"/>
    </row>
    <row r="37" spans="1:16" s="16" customFormat="1" ht="31.5" customHeight="1" x14ac:dyDescent="0.2">
      <c r="A37" s="185" t="s">
        <v>178</v>
      </c>
      <c r="B37" s="595" t="s">
        <v>179</v>
      </c>
      <c r="C37" s="596"/>
      <c r="D37" s="596"/>
      <c r="E37" s="596"/>
      <c r="F37" s="596"/>
      <c r="G37" s="597"/>
      <c r="H37" s="217"/>
      <c r="I37" s="217"/>
      <c r="J37" s="217"/>
      <c r="K37" s="217"/>
      <c r="L37" s="217"/>
      <c r="M37" s="97"/>
      <c r="N37" s="97"/>
    </row>
    <row r="38" spans="1:16" s="16" customFormat="1" ht="39" customHeight="1" x14ac:dyDescent="0.3">
      <c r="A38" s="191">
        <v>1</v>
      </c>
      <c r="B38" s="667" t="s">
        <v>301</v>
      </c>
      <c r="C38" s="668"/>
      <c r="D38" s="668"/>
      <c r="E38" s="668"/>
      <c r="F38" s="668"/>
      <c r="G38" s="669"/>
      <c r="H38" s="218"/>
      <c r="I38" s="218"/>
      <c r="J38" s="218"/>
      <c r="K38" s="218"/>
      <c r="L38" s="217"/>
      <c r="M38" s="97"/>
      <c r="N38" s="97"/>
    </row>
    <row r="39" spans="1:16" s="16" customFormat="1" ht="14.45" customHeight="1" x14ac:dyDescent="0.2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97"/>
      <c r="N39" s="97"/>
    </row>
    <row r="40" spans="1:16" s="16" customFormat="1" ht="14.45" customHeight="1" x14ac:dyDescent="0.2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97"/>
      <c r="N40" s="97"/>
    </row>
    <row r="41" spans="1:16" s="16" customFormat="1" ht="14.45" customHeight="1" x14ac:dyDescent="0.2">
      <c r="A41" s="219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133"/>
      <c r="N41" s="133"/>
    </row>
    <row r="42" spans="1:16" s="16" customFormat="1" ht="20.25" customHeight="1" x14ac:dyDescent="0.2">
      <c r="A42" s="220" t="s">
        <v>241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19"/>
      <c r="M42" s="133"/>
      <c r="N42" s="133"/>
    </row>
    <row r="43" spans="1:16" s="16" customFormat="1" ht="36" customHeight="1" x14ac:dyDescent="0.2">
      <c r="A43" s="670" t="s">
        <v>297</v>
      </c>
      <c r="B43" s="670"/>
      <c r="C43" s="670"/>
      <c r="D43" s="670"/>
      <c r="E43" s="670"/>
      <c r="F43" s="670"/>
      <c r="G43" s="670"/>
      <c r="H43" s="220"/>
      <c r="I43" s="220"/>
      <c r="J43" s="220"/>
      <c r="K43" s="220"/>
      <c r="L43" s="219"/>
      <c r="M43" s="133"/>
      <c r="N43" s="133"/>
      <c r="O43" s="133"/>
      <c r="P43" s="133"/>
    </row>
    <row r="44" spans="1:16" s="16" customFormat="1" ht="14.45" customHeight="1" x14ac:dyDescent="0.2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19"/>
      <c r="M44" s="133"/>
      <c r="N44" s="133"/>
      <c r="O44" s="133"/>
      <c r="P44" s="133"/>
    </row>
    <row r="45" spans="1:16" s="16" customFormat="1" ht="33" customHeight="1" x14ac:dyDescent="0.2">
      <c r="A45" s="221" t="s">
        <v>242</v>
      </c>
      <c r="B45" s="222"/>
      <c r="C45" s="222"/>
      <c r="D45" s="222"/>
      <c r="E45" s="222"/>
      <c r="F45" s="223"/>
      <c r="G45" s="223"/>
      <c r="H45" s="223"/>
      <c r="I45" s="223"/>
      <c r="J45" s="223"/>
      <c r="K45" s="223"/>
      <c r="L45" s="223"/>
    </row>
    <row r="46" spans="1:16" s="16" customFormat="1" ht="36.75" customHeight="1" x14ac:dyDescent="0.2">
      <c r="A46" s="224" t="s">
        <v>59</v>
      </c>
      <c r="B46" s="637" t="s">
        <v>60</v>
      </c>
      <c r="C46" s="671"/>
      <c r="D46" s="671"/>
      <c r="E46" s="671"/>
      <c r="F46" s="671"/>
      <c r="G46" s="671"/>
      <c r="H46" s="638"/>
      <c r="I46" s="219"/>
      <c r="J46" s="219"/>
      <c r="K46" s="219"/>
      <c r="L46" s="219"/>
      <c r="M46" s="133"/>
      <c r="N46" s="133"/>
    </row>
    <row r="47" spans="1:16" s="16" customFormat="1" ht="42.75" customHeight="1" x14ac:dyDescent="0.2">
      <c r="A47" s="224">
        <v>1</v>
      </c>
      <c r="B47" s="625" t="s">
        <v>260</v>
      </c>
      <c r="C47" s="626"/>
      <c r="D47" s="626"/>
      <c r="E47" s="626"/>
      <c r="F47" s="626"/>
      <c r="G47" s="626"/>
      <c r="H47" s="631"/>
      <c r="I47" s="219"/>
      <c r="J47" s="219"/>
      <c r="K47" s="219"/>
      <c r="L47" s="219"/>
      <c r="M47" s="133"/>
      <c r="N47" s="133"/>
    </row>
    <row r="48" spans="1:16" s="16" customFormat="1" ht="14.45" customHeight="1" x14ac:dyDescent="0.2"/>
    <row r="49" spans="1:11" s="16" customFormat="1" ht="21.75" customHeight="1" x14ac:dyDescent="0.2">
      <c r="A49" s="222" t="s">
        <v>243</v>
      </c>
      <c r="B49" s="223"/>
      <c r="C49" s="223"/>
      <c r="D49" s="223"/>
      <c r="E49" s="223"/>
      <c r="F49" s="223"/>
      <c r="G49" s="223"/>
      <c r="H49" s="223"/>
    </row>
    <row r="50" spans="1:11" s="16" customFormat="1" ht="30.75" customHeight="1" x14ac:dyDescent="0.2">
      <c r="A50" s="222"/>
      <c r="B50" s="223"/>
      <c r="C50" s="223"/>
      <c r="D50" s="223"/>
      <c r="E50" s="223"/>
      <c r="F50" s="223"/>
      <c r="G50" s="223"/>
      <c r="H50" s="20" t="s">
        <v>52</v>
      </c>
    </row>
    <row r="51" spans="1:11" s="16" customFormat="1" ht="45.75" customHeight="1" x14ac:dyDescent="0.2">
      <c r="A51" s="225" t="s">
        <v>59</v>
      </c>
      <c r="B51" s="672" t="s">
        <v>63</v>
      </c>
      <c r="C51" s="673"/>
      <c r="D51" s="674"/>
      <c r="E51" s="225" t="s">
        <v>64</v>
      </c>
      <c r="F51" s="225" t="s">
        <v>65</v>
      </c>
      <c r="G51" s="637" t="s">
        <v>67</v>
      </c>
      <c r="H51" s="638"/>
      <c r="I51" s="620"/>
      <c r="J51" s="660"/>
      <c r="K51" s="133"/>
    </row>
    <row r="52" spans="1:11" s="16" customFormat="1" ht="111.75" customHeight="1" x14ac:dyDescent="0.2">
      <c r="A52" s="225">
        <v>1</v>
      </c>
      <c r="B52" s="661" t="s">
        <v>261</v>
      </c>
      <c r="C52" s="662"/>
      <c r="D52" s="663"/>
      <c r="E52" s="227">
        <f>E29-E53</f>
        <v>2274997</v>
      </c>
      <c r="F52" s="227">
        <f>E30</f>
        <v>0</v>
      </c>
      <c r="G52" s="642">
        <f>E52+F52</f>
        <v>2274997</v>
      </c>
      <c r="H52" s="643"/>
      <c r="I52" s="624"/>
      <c r="J52" s="624"/>
      <c r="K52" s="133"/>
    </row>
    <row r="53" spans="1:11" s="16" customFormat="1" ht="65.25" hidden="1" customHeight="1" x14ac:dyDescent="0.2">
      <c r="A53" s="225">
        <v>2</v>
      </c>
      <c r="B53" s="625" t="s">
        <v>262</v>
      </c>
      <c r="C53" s="626"/>
      <c r="D53" s="626"/>
      <c r="E53" s="228"/>
      <c r="F53" s="226"/>
      <c r="G53" s="226"/>
      <c r="H53" s="227">
        <f>E53+F53</f>
        <v>0</v>
      </c>
      <c r="I53" s="131"/>
      <c r="J53" s="131"/>
      <c r="K53" s="133"/>
    </row>
    <row r="54" spans="1:11" s="16" customFormat="1" ht="31.5" customHeight="1" x14ac:dyDescent="0.2">
      <c r="A54" s="625" t="s">
        <v>67</v>
      </c>
      <c r="B54" s="626"/>
      <c r="C54" s="626"/>
      <c r="D54" s="631"/>
      <c r="E54" s="227">
        <f>E52+E53</f>
        <v>2274997</v>
      </c>
      <c r="F54" s="227">
        <f>F52+F53</f>
        <v>0</v>
      </c>
      <c r="G54" s="642">
        <f t="shared" ref="G54" si="0">G52+G53</f>
        <v>2274997</v>
      </c>
      <c r="H54" s="643"/>
      <c r="I54" s="131"/>
      <c r="J54" s="131"/>
      <c r="K54" s="133"/>
    </row>
    <row r="55" spans="1:11" s="16" customFormat="1" ht="14.45" customHeight="1" x14ac:dyDescent="0.2">
      <c r="A55" s="223"/>
      <c r="B55" s="223"/>
      <c r="C55" s="223"/>
      <c r="D55" s="223"/>
      <c r="E55" s="223"/>
      <c r="F55" s="223"/>
      <c r="G55" s="223"/>
      <c r="H55" s="223"/>
      <c r="I55" s="133"/>
      <c r="J55" s="133"/>
      <c r="K55" s="133"/>
    </row>
    <row r="56" spans="1:11" s="16" customFormat="1" ht="33" customHeight="1" x14ac:dyDescent="0.2">
      <c r="A56" s="221" t="s">
        <v>274</v>
      </c>
      <c r="B56" s="222"/>
      <c r="C56" s="222"/>
      <c r="D56" s="229"/>
      <c r="E56" s="222"/>
      <c r="F56" s="222"/>
      <c r="G56" s="229"/>
      <c r="H56" s="223"/>
    </row>
    <row r="57" spans="1:11" s="16" customFormat="1" ht="14.45" customHeight="1" x14ac:dyDescent="0.2">
      <c r="A57" s="223"/>
      <c r="B57" s="230"/>
      <c r="C57" s="230"/>
      <c r="D57" s="230"/>
      <c r="E57" s="230"/>
      <c r="F57" s="230"/>
      <c r="G57" s="223"/>
      <c r="H57" s="20" t="s">
        <v>52</v>
      </c>
    </row>
    <row r="58" spans="1:11" s="16" customFormat="1" ht="42.75" customHeight="1" x14ac:dyDescent="0.2">
      <c r="A58" s="653" t="s">
        <v>69</v>
      </c>
      <c r="B58" s="653"/>
      <c r="C58" s="653"/>
      <c r="D58" s="653"/>
      <c r="E58" s="225" t="s">
        <v>64</v>
      </c>
      <c r="F58" s="225" t="s">
        <v>65</v>
      </c>
      <c r="G58" s="653" t="s">
        <v>67</v>
      </c>
      <c r="H58" s="654"/>
    </row>
    <row r="59" spans="1:11" s="16" customFormat="1" ht="40.5" hidden="1" customHeight="1" x14ac:dyDescent="0.2">
      <c r="A59" s="655"/>
      <c r="B59" s="656"/>
      <c r="C59" s="656"/>
      <c r="D59" s="657"/>
      <c r="E59" s="231"/>
      <c r="F59" s="231"/>
      <c r="G59" s="647">
        <f>E59+F59</f>
        <v>0</v>
      </c>
      <c r="H59" s="648"/>
    </row>
    <row r="60" spans="1:11" s="16" customFormat="1" ht="14.45" hidden="1" customHeight="1" x14ac:dyDescent="0.2">
      <c r="A60" s="644" t="s">
        <v>67</v>
      </c>
      <c r="B60" s="645"/>
      <c r="C60" s="645"/>
      <c r="D60" s="646"/>
      <c r="E60" s="232">
        <f>E59</f>
        <v>0</v>
      </c>
      <c r="F60" s="232">
        <f>F59</f>
        <v>0</v>
      </c>
      <c r="G60" s="647">
        <f>G59</f>
        <v>0</v>
      </c>
      <c r="H60" s="648"/>
    </row>
    <row r="61" spans="1:11" s="16" customFormat="1" ht="14.45" customHeight="1" x14ac:dyDescent="0.2">
      <c r="A61" s="223"/>
      <c r="B61" s="223"/>
      <c r="C61" s="223"/>
      <c r="D61" s="223"/>
      <c r="E61" s="223"/>
      <c r="F61" s="223"/>
      <c r="G61" s="223"/>
      <c r="H61" s="223"/>
    </row>
    <row r="62" spans="1:11" s="16" customFormat="1" ht="14.45" customHeight="1" x14ac:dyDescent="0.2">
      <c r="A62" s="222" t="s">
        <v>245</v>
      </c>
      <c r="B62" s="223"/>
      <c r="C62" s="223"/>
      <c r="D62" s="223"/>
      <c r="E62" s="223"/>
      <c r="F62" s="223"/>
      <c r="G62" s="223"/>
      <c r="H62" s="223"/>
    </row>
    <row r="63" spans="1:11" s="16" customFormat="1" ht="14.45" customHeight="1" x14ac:dyDescent="0.2">
      <c r="A63" s="223"/>
      <c r="B63" s="223"/>
      <c r="C63" s="223"/>
      <c r="D63" s="223"/>
      <c r="E63" s="223"/>
      <c r="F63" s="223"/>
      <c r="G63" s="223"/>
      <c r="H63" s="223"/>
    </row>
    <row r="64" spans="1:11" s="16" customFormat="1" ht="29.25" customHeight="1" x14ac:dyDescent="0.2">
      <c r="A64" s="225" t="s">
        <v>59</v>
      </c>
      <c r="B64" s="649" t="s">
        <v>72</v>
      </c>
      <c r="C64" s="649"/>
      <c r="D64" s="226" t="s">
        <v>73</v>
      </c>
      <c r="E64" s="226" t="s">
        <v>74</v>
      </c>
      <c r="F64" s="226" t="s">
        <v>64</v>
      </c>
      <c r="G64" s="226" t="s">
        <v>65</v>
      </c>
      <c r="H64" s="226" t="s">
        <v>67</v>
      </c>
      <c r="I64" s="133"/>
      <c r="J64" s="133"/>
      <c r="K64" s="133"/>
    </row>
    <row r="65" spans="1:11" s="16" customFormat="1" ht="51.75" customHeight="1" x14ac:dyDescent="0.2">
      <c r="A65" s="650" t="s">
        <v>263</v>
      </c>
      <c r="B65" s="651"/>
      <c r="C65" s="651"/>
      <c r="D65" s="651"/>
      <c r="E65" s="651"/>
      <c r="F65" s="651"/>
      <c r="G65" s="651"/>
      <c r="H65" s="652"/>
      <c r="I65" s="133"/>
      <c r="J65" s="133"/>
      <c r="K65" s="133"/>
    </row>
    <row r="66" spans="1:11" s="16" customFormat="1" ht="26.25" customHeight="1" x14ac:dyDescent="0.2">
      <c r="A66" s="233" t="s">
        <v>121</v>
      </c>
      <c r="B66" s="639" t="s">
        <v>75</v>
      </c>
      <c r="C66" s="639"/>
      <c r="D66" s="234"/>
      <c r="E66" s="234"/>
      <c r="F66" s="234"/>
      <c r="G66" s="234"/>
      <c r="H66" s="234"/>
    </row>
    <row r="67" spans="1:11" s="16" customFormat="1" ht="26.25" customHeight="1" x14ac:dyDescent="0.2">
      <c r="A67" s="226"/>
      <c r="B67" s="632" t="s">
        <v>264</v>
      </c>
      <c r="C67" s="632"/>
      <c r="D67" s="225" t="s">
        <v>77</v>
      </c>
      <c r="E67" s="225" t="s">
        <v>81</v>
      </c>
      <c r="F67" s="234">
        <v>8</v>
      </c>
      <c r="G67" s="234"/>
      <c r="H67" s="234">
        <v>8</v>
      </c>
    </row>
    <row r="68" spans="1:11" s="16" customFormat="1" ht="26.25" customHeight="1" x14ac:dyDescent="0.2">
      <c r="A68" s="233" t="s">
        <v>122</v>
      </c>
      <c r="B68" s="639" t="s">
        <v>86</v>
      </c>
      <c r="C68" s="639"/>
      <c r="D68" s="225"/>
      <c r="E68" s="225"/>
      <c r="F68" s="234"/>
      <c r="G68" s="234"/>
      <c r="H68" s="234"/>
    </row>
    <row r="69" spans="1:11" s="16" customFormat="1" ht="134.25" customHeight="1" x14ac:dyDescent="0.2">
      <c r="A69" s="226"/>
      <c r="B69" s="632" t="s">
        <v>265</v>
      </c>
      <c r="C69" s="632"/>
      <c r="D69" s="225" t="s">
        <v>77</v>
      </c>
      <c r="E69" s="225" t="s">
        <v>266</v>
      </c>
      <c r="F69" s="235">
        <v>3805</v>
      </c>
      <c r="G69" s="235"/>
      <c r="H69" s="235">
        <f>F69+G69</f>
        <v>3805</v>
      </c>
    </row>
    <row r="70" spans="1:11" s="16" customFormat="1" ht="65.25" customHeight="1" x14ac:dyDescent="0.2">
      <c r="A70" s="226"/>
      <c r="B70" s="632" t="s">
        <v>267</v>
      </c>
      <c r="C70" s="632"/>
      <c r="D70" s="225" t="s">
        <v>77</v>
      </c>
      <c r="E70" s="225" t="s">
        <v>268</v>
      </c>
      <c r="F70" s="235">
        <v>380</v>
      </c>
      <c r="G70" s="235"/>
      <c r="H70" s="235">
        <f>F70+G70</f>
        <v>380</v>
      </c>
    </row>
    <row r="71" spans="1:11" s="16" customFormat="1" ht="26.25" customHeight="1" x14ac:dyDescent="0.2">
      <c r="A71" s="233" t="s">
        <v>123</v>
      </c>
      <c r="B71" s="639" t="s">
        <v>91</v>
      </c>
      <c r="C71" s="639"/>
      <c r="D71" s="225"/>
      <c r="E71" s="225"/>
      <c r="F71" s="234"/>
      <c r="G71" s="234"/>
      <c r="H71" s="234"/>
    </row>
    <row r="72" spans="1:11" s="16" customFormat="1" ht="70.5" customHeight="1" x14ac:dyDescent="0.2">
      <c r="A72" s="226"/>
      <c r="B72" s="632" t="s">
        <v>269</v>
      </c>
      <c r="C72" s="632"/>
      <c r="D72" s="225" t="s">
        <v>77</v>
      </c>
      <c r="E72" s="279" t="s">
        <v>204</v>
      </c>
      <c r="F72" s="236">
        <f>F69/F67</f>
        <v>475.625</v>
      </c>
      <c r="G72" s="234"/>
      <c r="H72" s="236">
        <f>F72+G72</f>
        <v>475.625</v>
      </c>
    </row>
    <row r="73" spans="1:11" s="16" customFormat="1" ht="66" customHeight="1" x14ac:dyDescent="0.2">
      <c r="A73" s="226"/>
      <c r="B73" s="632" t="s">
        <v>270</v>
      </c>
      <c r="C73" s="632"/>
      <c r="D73" s="226" t="s">
        <v>77</v>
      </c>
      <c r="E73" s="279" t="s">
        <v>204</v>
      </c>
      <c r="F73" s="236">
        <f>F70/8</f>
        <v>47.5</v>
      </c>
      <c r="G73" s="234"/>
      <c r="H73" s="236">
        <f>F73+G73</f>
        <v>47.5</v>
      </c>
    </row>
    <row r="74" spans="1:11" s="16" customFormat="1" ht="49.5" customHeight="1" x14ac:dyDescent="0.2">
      <c r="A74" s="226"/>
      <c r="B74" s="632" t="s">
        <v>271</v>
      </c>
      <c r="C74" s="632"/>
      <c r="D74" s="226" t="s">
        <v>94</v>
      </c>
      <c r="E74" s="279" t="s">
        <v>204</v>
      </c>
      <c r="F74" s="235">
        <f>ROUND(E54/F67,0)</f>
        <v>284375</v>
      </c>
      <c r="G74" s="235"/>
      <c r="H74" s="235">
        <f>F74+G74</f>
        <v>284375</v>
      </c>
    </row>
    <row r="75" spans="1:11" s="16" customFormat="1" ht="26.25" hidden="1" customHeight="1" x14ac:dyDescent="0.2">
      <c r="A75" s="628" t="s">
        <v>169</v>
      </c>
      <c r="B75" s="629"/>
      <c r="C75" s="629"/>
      <c r="D75" s="629"/>
      <c r="E75" s="629"/>
      <c r="F75" s="629"/>
      <c r="G75" s="629"/>
      <c r="H75" s="630"/>
    </row>
    <row r="76" spans="1:11" s="16" customFormat="1" ht="26.25" hidden="1" customHeight="1" x14ac:dyDescent="0.3">
      <c r="A76" s="233" t="s">
        <v>125</v>
      </c>
      <c r="B76" s="237" t="s">
        <v>75</v>
      </c>
      <c r="C76" s="238"/>
      <c r="D76" s="234"/>
      <c r="E76" s="234"/>
      <c r="F76" s="234"/>
      <c r="G76" s="234"/>
      <c r="H76" s="235"/>
    </row>
    <row r="77" spans="1:11" s="16" customFormat="1" ht="26.25" hidden="1" customHeight="1" x14ac:dyDescent="0.2">
      <c r="A77" s="233"/>
      <c r="B77" s="625" t="s">
        <v>157</v>
      </c>
      <c r="C77" s="631"/>
      <c r="D77" s="226" t="s">
        <v>94</v>
      </c>
      <c r="E77" s="226" t="s">
        <v>120</v>
      </c>
      <c r="F77" s="239">
        <f>E53</f>
        <v>0</v>
      </c>
      <c r="G77" s="234"/>
      <c r="H77" s="235">
        <f>F77+G77</f>
        <v>0</v>
      </c>
    </row>
    <row r="78" spans="1:11" s="16" customFormat="1" ht="26.25" hidden="1" customHeight="1" x14ac:dyDescent="0.2">
      <c r="A78" s="233" t="s">
        <v>126</v>
      </c>
      <c r="B78" s="634" t="s">
        <v>96</v>
      </c>
      <c r="C78" s="634"/>
      <c r="D78" s="226"/>
      <c r="E78" s="226"/>
      <c r="F78" s="234"/>
      <c r="G78" s="234"/>
      <c r="H78" s="235"/>
    </row>
    <row r="79" spans="1:11" s="16" customFormat="1" ht="26.25" hidden="1" customHeight="1" x14ac:dyDescent="0.2">
      <c r="A79" s="233"/>
      <c r="B79" s="625" t="s">
        <v>158</v>
      </c>
      <c r="C79" s="631"/>
      <c r="D79" s="226" t="s">
        <v>99</v>
      </c>
      <c r="E79" s="225" t="s">
        <v>95</v>
      </c>
      <c r="F79" s="234">
        <v>100</v>
      </c>
      <c r="G79" s="234"/>
      <c r="H79" s="235">
        <f>F79+G79</f>
        <v>100</v>
      </c>
    </row>
    <row r="80" spans="1:11" s="16" customFormat="1" ht="26.25" hidden="1" customHeight="1" x14ac:dyDescent="0.2">
      <c r="A80" s="136"/>
      <c r="B80" s="240"/>
      <c r="C80" s="240"/>
      <c r="D80" s="136"/>
      <c r="E80" s="136"/>
      <c r="F80" s="136"/>
      <c r="G80" s="136"/>
      <c r="H80" s="136"/>
    </row>
    <row r="81" spans="1:14" s="16" customFormat="1" ht="14.45" customHeight="1" x14ac:dyDescent="0.2">
      <c r="A81" s="133"/>
      <c r="B81" s="134"/>
      <c r="C81" s="134"/>
      <c r="D81" s="133"/>
      <c r="E81" s="133"/>
      <c r="F81" s="133"/>
      <c r="G81" s="133"/>
      <c r="H81" s="133"/>
    </row>
    <row r="82" spans="1:14" s="16" customFormat="1" ht="14.45" customHeight="1" x14ac:dyDescent="0.2">
      <c r="A82" s="133"/>
      <c r="B82" s="134"/>
      <c r="C82" s="134"/>
      <c r="D82" s="133"/>
      <c r="E82" s="133"/>
      <c r="F82" s="133"/>
      <c r="G82" s="133"/>
      <c r="H82" s="133"/>
    </row>
    <row r="83" spans="1:14" s="16" customFormat="1" ht="75.75" customHeight="1" x14ac:dyDescent="0.3">
      <c r="A83" s="390" t="s">
        <v>136</v>
      </c>
      <c r="B83" s="390"/>
      <c r="C83" s="390"/>
      <c r="D83" s="372"/>
      <c r="E83" s="372"/>
      <c r="F83" s="70"/>
      <c r="G83" s="70"/>
      <c r="H83" s="376" t="s">
        <v>137</v>
      </c>
      <c r="I83" s="376"/>
    </row>
    <row r="84" spans="1:14" ht="14.45" customHeight="1" x14ac:dyDescent="0.25">
      <c r="A84" s="48"/>
      <c r="B84" s="48"/>
      <c r="C84" s="48"/>
      <c r="D84" s="377" t="s">
        <v>100</v>
      </c>
      <c r="E84" s="377"/>
      <c r="F84" s="47"/>
      <c r="G84" s="47"/>
      <c r="H84" s="374" t="s">
        <v>101</v>
      </c>
      <c r="I84" s="374"/>
    </row>
    <row r="85" spans="1:14" ht="14.45" customHeight="1" x14ac:dyDescent="0.3">
      <c r="A85" s="71"/>
      <c r="B85" s="71"/>
      <c r="C85" s="71"/>
      <c r="D85" s="272"/>
      <c r="E85" s="272"/>
      <c r="F85" s="70"/>
      <c r="G85" s="70"/>
      <c r="H85" s="275"/>
      <c r="I85" s="275"/>
    </row>
    <row r="86" spans="1:14" s="16" customFormat="1" ht="27.75" customHeight="1" x14ac:dyDescent="0.3">
      <c r="A86" s="71" t="s">
        <v>102</v>
      </c>
      <c r="B86" s="71"/>
      <c r="C86" s="71"/>
      <c r="D86" s="70"/>
      <c r="E86" s="70"/>
      <c r="F86" s="70"/>
      <c r="G86" s="70"/>
      <c r="H86" s="70"/>
      <c r="I86" s="70"/>
    </row>
    <row r="87" spans="1:14" s="16" customFormat="1" ht="14.45" customHeight="1" x14ac:dyDescent="0.3">
      <c r="A87" s="71"/>
      <c r="B87" s="71"/>
      <c r="C87" s="71"/>
      <c r="D87" s="70"/>
      <c r="E87" s="70"/>
      <c r="F87" s="70"/>
      <c r="G87" s="70"/>
      <c r="H87" s="70"/>
      <c r="I87" s="70"/>
    </row>
    <row r="88" spans="1:14" s="16" customFormat="1" ht="84" customHeight="1" x14ac:dyDescent="0.3">
      <c r="A88" s="380" t="s">
        <v>283</v>
      </c>
      <c r="B88" s="380"/>
      <c r="C88" s="380"/>
      <c r="D88" s="70"/>
      <c r="E88" s="70"/>
      <c r="F88" s="70"/>
      <c r="G88" s="70"/>
      <c r="H88" s="70"/>
      <c r="I88" s="70"/>
    </row>
    <row r="89" spans="1:14" ht="81.75" customHeight="1" x14ac:dyDescent="0.3">
      <c r="A89" s="378" t="s">
        <v>159</v>
      </c>
      <c r="B89" s="378"/>
      <c r="C89" s="378"/>
      <c r="D89" s="74"/>
      <c r="E89" s="74"/>
      <c r="F89" s="70"/>
      <c r="G89" s="70"/>
      <c r="H89" s="379" t="s">
        <v>206</v>
      </c>
      <c r="I89" s="379"/>
    </row>
    <row r="90" spans="1:14" ht="14.45" customHeight="1" x14ac:dyDescent="0.3">
      <c r="A90" s="70"/>
      <c r="B90" s="70"/>
      <c r="C90" s="47"/>
      <c r="D90" s="373" t="s">
        <v>100</v>
      </c>
      <c r="E90" s="373"/>
      <c r="F90" s="47"/>
      <c r="G90" s="47"/>
      <c r="H90" s="374" t="s">
        <v>101</v>
      </c>
      <c r="I90" s="374"/>
    </row>
    <row r="91" spans="1:14" ht="14.45" customHeight="1" x14ac:dyDescent="0.2">
      <c r="B91" s="166"/>
      <c r="C91" s="166"/>
    </row>
    <row r="92" spans="1:14" ht="14.45" customHeight="1" x14ac:dyDescent="0.2">
      <c r="B92" s="375" t="s">
        <v>207</v>
      </c>
      <c r="C92" s="375"/>
    </row>
    <row r="93" spans="1:14" s="5" customFormat="1" ht="14.45" customHeight="1" x14ac:dyDescent="0.2">
      <c r="A93" s="1"/>
      <c r="B93" s="6"/>
      <c r="C93" s="6"/>
      <c r="D93" s="1"/>
      <c r="E93" s="1"/>
      <c r="F93" s="1"/>
      <c r="G93" s="1"/>
      <c r="H93" s="1"/>
      <c r="I93" s="1"/>
    </row>
    <row r="94" spans="1:14" s="133" customFormat="1" ht="29.25" customHeight="1" x14ac:dyDescent="0.2">
      <c r="A94" s="1"/>
      <c r="B94" s="167" t="s">
        <v>208</v>
      </c>
      <c r="C94" s="6"/>
      <c r="D94" s="1"/>
      <c r="E94" s="1"/>
      <c r="F94" s="1"/>
      <c r="G94" s="1"/>
      <c r="H94" s="1"/>
      <c r="I94" s="1"/>
      <c r="J94" s="135"/>
      <c r="K94" s="135"/>
      <c r="L94" s="135"/>
      <c r="M94" s="27"/>
      <c r="N94" s="27"/>
    </row>
    <row r="95" spans="1:14" s="133" customFormat="1" ht="39" customHeight="1" x14ac:dyDescent="0.2">
      <c r="A95" s="242"/>
      <c r="B95" s="627"/>
      <c r="C95" s="627"/>
      <c r="D95" s="627"/>
      <c r="E95" s="627"/>
      <c r="F95" s="627"/>
      <c r="G95" s="627"/>
      <c r="H95" s="135"/>
      <c r="I95" s="135"/>
      <c r="J95" s="135"/>
      <c r="K95" s="135"/>
      <c r="L95" s="135"/>
      <c r="M95" s="27"/>
      <c r="N95" s="27"/>
    </row>
    <row r="96" spans="1:14" s="133" customFormat="1" ht="36.75" customHeight="1" x14ac:dyDescent="0.2">
      <c r="A96" s="243"/>
      <c r="B96" s="627"/>
      <c r="C96" s="627"/>
      <c r="D96" s="627"/>
      <c r="E96" s="627"/>
      <c r="F96" s="627"/>
      <c r="G96" s="627"/>
      <c r="H96" s="135"/>
      <c r="I96" s="135"/>
      <c r="J96" s="135"/>
      <c r="K96" s="135"/>
      <c r="L96" s="135"/>
      <c r="M96" s="27"/>
      <c r="N96" s="27"/>
    </row>
    <row r="97" spans="1:14" s="133" customFormat="1" ht="8.4499999999999993" customHeight="1" x14ac:dyDescent="0.2">
      <c r="A97" s="135"/>
      <c r="B97" s="189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27"/>
      <c r="N97" s="27"/>
    </row>
    <row r="98" spans="1:14" s="133" customFormat="1" ht="21" customHeight="1" x14ac:dyDescent="0.2">
      <c r="A98" s="14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27"/>
      <c r="N98" s="27"/>
    </row>
    <row r="99" spans="1:14" s="133" customFormat="1" ht="19.149999999999999" customHeight="1" x14ac:dyDescent="0.2">
      <c r="A99" s="602"/>
      <c r="B99" s="602"/>
      <c r="C99" s="602"/>
      <c r="D99" s="602"/>
      <c r="E99" s="602"/>
      <c r="F99" s="602"/>
      <c r="G99" s="602"/>
      <c r="H99" s="602"/>
      <c r="I99" s="602"/>
      <c r="J99" s="602"/>
      <c r="K99" s="602"/>
      <c r="L99" s="602"/>
    </row>
    <row r="100" spans="1:14" s="133" customFormat="1" ht="42.7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4" s="133" customFormat="1" ht="12.6" customHeight="1" x14ac:dyDescent="0.2">
      <c r="A101" s="244"/>
      <c r="B101" s="14"/>
      <c r="C101" s="14"/>
      <c r="D101" s="14"/>
      <c r="E101" s="14"/>
    </row>
    <row r="102" spans="1:14" s="133" customFormat="1" ht="19.5" customHeight="1" x14ac:dyDescent="0.2">
      <c r="A102" s="132"/>
      <c r="B102" s="624"/>
      <c r="C102" s="624"/>
      <c r="D102" s="624"/>
      <c r="E102" s="624"/>
      <c r="F102" s="624"/>
      <c r="G102" s="624"/>
      <c r="H102" s="624"/>
    </row>
    <row r="103" spans="1:14" s="133" customFormat="1" ht="39.75" customHeight="1" x14ac:dyDescent="0.2">
      <c r="A103" s="132"/>
      <c r="B103" s="550"/>
      <c r="C103" s="550"/>
      <c r="D103" s="550"/>
      <c r="E103" s="550"/>
      <c r="F103" s="550"/>
      <c r="G103" s="550"/>
      <c r="H103" s="550"/>
    </row>
    <row r="104" spans="1:14" s="133" customFormat="1" ht="50.25" customHeight="1" x14ac:dyDescent="0.2">
      <c r="A104" s="132"/>
      <c r="B104" s="134"/>
      <c r="C104" s="134"/>
      <c r="D104" s="134"/>
      <c r="E104" s="134"/>
      <c r="F104" s="134"/>
      <c r="G104" s="134"/>
      <c r="H104" s="134"/>
    </row>
    <row r="105" spans="1:14" s="133" customFormat="1" ht="30.75" hidden="1" customHeight="1" x14ac:dyDescent="0.2">
      <c r="A105" s="132"/>
      <c r="B105" s="550"/>
      <c r="C105" s="550"/>
      <c r="D105" s="550"/>
      <c r="E105" s="550"/>
      <c r="F105" s="550"/>
      <c r="G105" s="550"/>
      <c r="H105" s="550"/>
    </row>
    <row r="106" spans="1:14" s="133" customFormat="1" ht="45" customHeight="1" x14ac:dyDescent="0.2"/>
    <row r="107" spans="1:14" s="133" customFormat="1" ht="24" customHeight="1" x14ac:dyDescent="0.2">
      <c r="A107" s="14"/>
    </row>
    <row r="108" spans="1:14" s="133" customFormat="1" ht="14.45" customHeight="1" x14ac:dyDescent="0.2">
      <c r="A108" s="14"/>
      <c r="H108" s="245"/>
    </row>
    <row r="109" spans="1:14" s="133" customFormat="1" ht="24" customHeight="1" x14ac:dyDescent="0.2">
      <c r="A109" s="132"/>
      <c r="B109" s="620"/>
      <c r="C109" s="620"/>
      <c r="D109" s="620"/>
      <c r="E109" s="132"/>
      <c r="F109" s="620"/>
      <c r="G109" s="620"/>
      <c r="H109" s="131"/>
      <c r="I109" s="97"/>
    </row>
    <row r="110" spans="1:14" s="133" customFormat="1" ht="46.5" customHeight="1" x14ac:dyDescent="0.2">
      <c r="A110" s="132"/>
      <c r="B110" s="620"/>
      <c r="C110" s="620"/>
      <c r="D110" s="620"/>
      <c r="E110" s="246"/>
      <c r="F110" s="622"/>
      <c r="G110" s="622"/>
      <c r="H110" s="246"/>
    </row>
    <row r="111" spans="1:14" s="133" customFormat="1" ht="40.5" customHeight="1" x14ac:dyDescent="0.2">
      <c r="A111" s="132"/>
      <c r="B111" s="620"/>
      <c r="C111" s="620"/>
      <c r="D111" s="620"/>
      <c r="E111" s="246"/>
      <c r="F111" s="633"/>
      <c r="G111" s="633"/>
      <c r="H111" s="246"/>
    </row>
    <row r="112" spans="1:14" s="133" customFormat="1" ht="19.5" customHeight="1" x14ac:dyDescent="0.2">
      <c r="A112" s="132"/>
      <c r="B112" s="620"/>
      <c r="C112" s="620"/>
      <c r="D112" s="620"/>
      <c r="E112" s="246"/>
      <c r="F112" s="622"/>
      <c r="G112" s="622"/>
      <c r="H112" s="246"/>
    </row>
    <row r="113" spans="1:10" s="133" customFormat="1" ht="19.5" customHeight="1" x14ac:dyDescent="0.2">
      <c r="A113" s="616"/>
      <c r="B113" s="616"/>
      <c r="C113" s="616"/>
      <c r="D113" s="616"/>
      <c r="E113" s="247"/>
      <c r="F113" s="623"/>
      <c r="G113" s="623"/>
      <c r="H113" s="247"/>
      <c r="I113" s="131"/>
      <c r="J113" s="131"/>
    </row>
    <row r="114" spans="1:10" s="133" customFormat="1" ht="14.45" customHeight="1" x14ac:dyDescent="0.2"/>
    <row r="115" spans="1:10" s="133" customFormat="1" ht="21.75" customHeight="1" x14ac:dyDescent="0.2">
      <c r="A115" s="244"/>
      <c r="B115" s="14"/>
      <c r="C115" s="14"/>
      <c r="D115" s="248"/>
      <c r="E115" s="14"/>
      <c r="F115" s="14"/>
      <c r="G115" s="248"/>
    </row>
    <row r="116" spans="1:10" s="133" customFormat="1" ht="14.45" customHeight="1" x14ac:dyDescent="0.2">
      <c r="B116" s="249"/>
      <c r="C116" s="249"/>
      <c r="D116" s="249"/>
      <c r="E116" s="249"/>
      <c r="F116" s="249"/>
      <c r="H116" s="245"/>
    </row>
    <row r="117" spans="1:10" s="133" customFormat="1" ht="24.6" customHeight="1" x14ac:dyDescent="0.2">
      <c r="A117" s="620"/>
      <c r="B117" s="620"/>
      <c r="C117" s="620"/>
      <c r="D117" s="620"/>
      <c r="E117" s="132"/>
      <c r="F117" s="132"/>
      <c r="G117" s="620"/>
      <c r="H117" s="620"/>
    </row>
    <row r="118" spans="1:10" s="133" customFormat="1" ht="50.25" customHeight="1" x14ac:dyDescent="0.2">
      <c r="A118" s="640"/>
      <c r="B118" s="640"/>
      <c r="C118" s="640"/>
      <c r="D118" s="640"/>
      <c r="E118" s="246"/>
      <c r="F118" s="246"/>
      <c r="G118" s="622"/>
      <c r="H118" s="622"/>
    </row>
    <row r="119" spans="1:10" s="133" customFormat="1" ht="24.6" customHeight="1" x14ac:dyDescent="0.2">
      <c r="A119" s="641"/>
      <c r="B119" s="641"/>
      <c r="C119" s="641"/>
      <c r="D119" s="641"/>
      <c r="E119" s="250"/>
      <c r="F119" s="250"/>
      <c r="G119" s="618"/>
      <c r="H119" s="618"/>
    </row>
    <row r="120" spans="1:10" s="133" customFormat="1" ht="21" customHeight="1" x14ac:dyDescent="0.2"/>
    <row r="121" spans="1:10" s="133" customFormat="1" ht="24" customHeight="1" x14ac:dyDescent="0.2">
      <c r="A121" s="14"/>
    </row>
    <row r="122" spans="1:10" s="133" customFormat="1" ht="79.5" customHeight="1" x14ac:dyDescent="0.2"/>
    <row r="123" spans="1:10" s="133" customFormat="1" ht="51" customHeight="1" x14ac:dyDescent="0.2">
      <c r="A123" s="132"/>
      <c r="B123" s="620"/>
      <c r="C123" s="620"/>
      <c r="D123" s="132"/>
      <c r="E123" s="132"/>
      <c r="F123" s="132"/>
      <c r="G123" s="132"/>
      <c r="H123" s="132"/>
    </row>
    <row r="124" spans="1:10" s="133" customFormat="1" ht="23.25" customHeight="1" x14ac:dyDescent="0.2">
      <c r="A124" s="619"/>
      <c r="B124" s="619"/>
      <c r="C124" s="619"/>
      <c r="D124" s="619"/>
      <c r="E124" s="619"/>
      <c r="F124" s="619"/>
      <c r="G124" s="619"/>
      <c r="H124" s="619"/>
    </row>
    <row r="125" spans="1:10" s="133" customFormat="1" ht="40.5" customHeight="1" x14ac:dyDescent="0.2">
      <c r="A125" s="251"/>
      <c r="B125" s="616"/>
      <c r="C125" s="621"/>
    </row>
    <row r="126" spans="1:10" s="133" customFormat="1" ht="59.25" customHeight="1" x14ac:dyDescent="0.2">
      <c r="A126" s="131"/>
      <c r="B126" s="602"/>
      <c r="C126" s="602"/>
      <c r="D126" s="132"/>
      <c r="E126" s="132"/>
      <c r="F126" s="252"/>
      <c r="G126" s="252"/>
      <c r="H126" s="252"/>
    </row>
    <row r="127" spans="1:10" s="133" customFormat="1" ht="45" customHeight="1" x14ac:dyDescent="0.2">
      <c r="A127" s="131"/>
      <c r="B127" s="602"/>
      <c r="C127" s="602"/>
      <c r="D127" s="132"/>
      <c r="E127" s="132"/>
      <c r="F127" s="252"/>
      <c r="G127" s="252"/>
      <c r="H127" s="252"/>
    </row>
    <row r="128" spans="1:10" s="133" customFormat="1" ht="45" customHeight="1" x14ac:dyDescent="0.2">
      <c r="A128" s="131"/>
      <c r="B128" s="602"/>
      <c r="C128" s="602"/>
      <c r="D128" s="132"/>
      <c r="E128" s="132"/>
      <c r="F128" s="253"/>
      <c r="G128" s="252"/>
      <c r="H128" s="252"/>
    </row>
    <row r="129" spans="1:17" s="133" customFormat="1" ht="14.25" x14ac:dyDescent="0.2">
      <c r="A129" s="131"/>
      <c r="B129" s="602"/>
      <c r="C129" s="602"/>
      <c r="D129" s="132"/>
      <c r="E129" s="132"/>
      <c r="F129" s="254"/>
      <c r="G129" s="255"/>
      <c r="H129" s="255"/>
    </row>
    <row r="130" spans="1:17" s="133" customFormat="1" ht="20.25" customHeight="1" x14ac:dyDescent="0.2">
      <c r="A130" s="251"/>
      <c r="B130" s="616"/>
      <c r="C130" s="616"/>
      <c r="D130" s="132"/>
      <c r="E130" s="132"/>
      <c r="F130" s="253"/>
      <c r="G130" s="252"/>
      <c r="H130" s="252"/>
    </row>
    <row r="131" spans="1:17" s="133" customFormat="1" ht="14.25" x14ac:dyDescent="0.2">
      <c r="A131" s="131"/>
      <c r="B131" s="602"/>
      <c r="C131" s="602"/>
      <c r="D131" s="132"/>
      <c r="E131" s="132"/>
      <c r="F131" s="253"/>
      <c r="G131" s="252"/>
      <c r="H131" s="252"/>
    </row>
    <row r="132" spans="1:17" s="133" customFormat="1" ht="65.25" customHeight="1" x14ac:dyDescent="0.2">
      <c r="A132" s="251"/>
      <c r="B132" s="602"/>
      <c r="C132" s="602"/>
      <c r="D132" s="256"/>
      <c r="E132" s="132"/>
      <c r="F132" s="252"/>
      <c r="G132" s="252"/>
      <c r="H132" s="252"/>
      <c r="M132" s="257"/>
      <c r="N132" s="257"/>
      <c r="O132" s="257"/>
      <c r="P132" s="257"/>
    </row>
    <row r="133" spans="1:17" s="133" customFormat="1" ht="14.25" hidden="1" customHeight="1" x14ac:dyDescent="0.2">
      <c r="A133" s="251"/>
      <c r="B133" s="616"/>
      <c r="C133" s="616"/>
      <c r="D133" s="256"/>
      <c r="E133" s="256"/>
      <c r="F133" s="252"/>
      <c r="G133" s="252"/>
      <c r="H133" s="252"/>
      <c r="M133" s="257"/>
      <c r="N133" s="257"/>
      <c r="O133" s="257"/>
      <c r="P133" s="257"/>
      <c r="Q133" s="257"/>
    </row>
    <row r="134" spans="1:17" s="133" customFormat="1" ht="14.25" x14ac:dyDescent="0.2">
      <c r="A134" s="131"/>
      <c r="B134" s="602"/>
      <c r="C134" s="602"/>
      <c r="D134" s="132"/>
      <c r="E134" s="132"/>
      <c r="F134" s="252"/>
      <c r="G134" s="252"/>
      <c r="H134" s="252"/>
      <c r="M134" s="257"/>
      <c r="N134" s="257"/>
      <c r="O134" s="257"/>
      <c r="P134" s="257"/>
      <c r="Q134" s="257"/>
    </row>
    <row r="135" spans="1:17" s="133" customFormat="1" ht="14.25" x14ac:dyDescent="0.2">
      <c r="A135" s="131"/>
      <c r="B135" s="602"/>
      <c r="C135" s="602"/>
      <c r="D135" s="132"/>
      <c r="E135" s="132"/>
      <c r="F135" s="252"/>
      <c r="G135" s="252"/>
      <c r="H135" s="252"/>
      <c r="M135" s="257"/>
      <c r="N135" s="257"/>
      <c r="O135" s="257"/>
      <c r="P135" s="257"/>
      <c r="Q135" s="257"/>
    </row>
    <row r="136" spans="1:17" s="133" customFormat="1" ht="64.5" customHeight="1" x14ac:dyDescent="0.2">
      <c r="A136" s="131"/>
      <c r="B136" s="602"/>
      <c r="C136" s="602"/>
      <c r="D136" s="132"/>
      <c r="E136" s="132"/>
      <c r="F136" s="252"/>
      <c r="G136" s="252"/>
      <c r="H136" s="252"/>
      <c r="M136" s="257"/>
      <c r="N136" s="257"/>
      <c r="O136" s="257"/>
      <c r="P136" s="257"/>
    </row>
    <row r="137" spans="1:17" s="133" customFormat="1" ht="15" x14ac:dyDescent="0.2">
      <c r="A137" s="251"/>
      <c r="B137" s="616"/>
      <c r="C137" s="616"/>
      <c r="D137" s="131"/>
      <c r="E137" s="132"/>
      <c r="F137" s="252"/>
      <c r="G137" s="252"/>
      <c r="H137" s="252"/>
      <c r="M137" s="257"/>
      <c r="N137" s="257"/>
      <c r="O137" s="257"/>
      <c r="P137" s="257"/>
    </row>
    <row r="138" spans="1:17" s="133" customFormat="1" ht="14.25" x14ac:dyDescent="0.2">
      <c r="A138" s="131"/>
      <c r="B138" s="602"/>
      <c r="C138" s="602"/>
      <c r="D138" s="131"/>
      <c r="E138" s="132"/>
      <c r="F138" s="253"/>
      <c r="G138" s="253"/>
      <c r="H138" s="252"/>
      <c r="M138" s="257"/>
      <c r="N138" s="257"/>
      <c r="O138" s="257"/>
      <c r="P138" s="257"/>
    </row>
    <row r="139" spans="1:17" s="133" customFormat="1" ht="14.25" x14ac:dyDescent="0.2">
      <c r="A139" s="131"/>
      <c r="B139" s="602"/>
      <c r="C139" s="602"/>
      <c r="D139" s="131"/>
      <c r="E139" s="132"/>
      <c r="F139" s="253"/>
      <c r="G139" s="253"/>
      <c r="H139" s="252"/>
      <c r="M139" s="257"/>
      <c r="N139" s="257"/>
      <c r="O139" s="257"/>
      <c r="P139" s="257"/>
    </row>
    <row r="140" spans="1:17" s="133" customFormat="1" ht="18.75" x14ac:dyDescent="0.2">
      <c r="A140" s="617"/>
      <c r="B140" s="617"/>
      <c r="C140" s="617"/>
      <c r="D140" s="617"/>
      <c r="E140" s="617"/>
      <c r="F140" s="617"/>
      <c r="G140" s="617"/>
      <c r="H140" s="617"/>
      <c r="M140" s="257"/>
      <c r="N140" s="257"/>
      <c r="O140" s="257"/>
      <c r="P140" s="257"/>
    </row>
    <row r="141" spans="1:17" s="133" customFormat="1" ht="81" customHeight="1" x14ac:dyDescent="0.2">
      <c r="A141" s="251"/>
      <c r="B141" s="258"/>
      <c r="C141" s="259"/>
      <c r="D141" s="131"/>
      <c r="E141" s="131"/>
      <c r="F141" s="252"/>
      <c r="G141" s="252"/>
      <c r="H141" s="252"/>
    </row>
    <row r="142" spans="1:17" s="133" customFormat="1" ht="14.25" x14ac:dyDescent="0.2">
      <c r="A142" s="131"/>
      <c r="B142" s="602"/>
      <c r="C142" s="602"/>
      <c r="D142" s="131"/>
      <c r="E142" s="132"/>
      <c r="F142" s="252"/>
      <c r="G142" s="252"/>
      <c r="H142" s="252"/>
    </row>
    <row r="143" spans="1:17" s="133" customFormat="1" ht="15" x14ac:dyDescent="0.2">
      <c r="A143" s="251"/>
      <c r="B143" s="258"/>
      <c r="C143" s="258"/>
      <c r="D143" s="131"/>
      <c r="E143" s="131"/>
      <c r="F143" s="252"/>
      <c r="G143" s="252"/>
      <c r="H143" s="252"/>
    </row>
    <row r="144" spans="1:17" s="133" customFormat="1" ht="14.25" x14ac:dyDescent="0.2">
      <c r="B144" s="602"/>
      <c r="C144" s="602"/>
      <c r="D144" s="131"/>
      <c r="E144" s="132"/>
      <c r="F144" s="252"/>
      <c r="G144" s="252"/>
      <c r="H144" s="252"/>
    </row>
    <row r="145" spans="1:9" s="133" customFormat="1" ht="18.75" x14ac:dyDescent="0.2">
      <c r="A145" s="617"/>
      <c r="B145" s="617"/>
      <c r="C145" s="617"/>
      <c r="D145" s="617"/>
      <c r="E145" s="617"/>
      <c r="F145" s="617"/>
      <c r="G145" s="617"/>
      <c r="H145" s="617"/>
    </row>
    <row r="146" spans="1:9" s="133" customFormat="1" ht="15" x14ac:dyDescent="0.2">
      <c r="A146" s="251"/>
      <c r="B146" s="258"/>
      <c r="C146" s="259"/>
    </row>
    <row r="147" spans="1:9" s="133" customFormat="1" ht="14.25" x14ac:dyDescent="0.2">
      <c r="A147" s="251"/>
      <c r="B147" s="602"/>
      <c r="C147" s="602"/>
      <c r="D147" s="131"/>
      <c r="E147" s="132"/>
      <c r="F147" s="260"/>
    </row>
    <row r="148" spans="1:9" s="133" customFormat="1" ht="15" x14ac:dyDescent="0.2">
      <c r="A148" s="251"/>
      <c r="B148" s="616"/>
      <c r="C148" s="616"/>
      <c r="D148" s="131"/>
      <c r="E148" s="131"/>
    </row>
    <row r="149" spans="1:9" s="133" customFormat="1" ht="14.25" x14ac:dyDescent="0.2">
      <c r="A149" s="251"/>
      <c r="B149" s="602"/>
      <c r="C149" s="602"/>
      <c r="D149" s="131"/>
      <c r="E149" s="132"/>
    </row>
    <row r="150" spans="1:9" s="133" customFormat="1" ht="14.25" x14ac:dyDescent="0.2">
      <c r="A150" s="93"/>
      <c r="B150" s="137"/>
      <c r="C150" s="137"/>
    </row>
    <row r="151" spans="1:9" s="133" customFormat="1" ht="14.25" x14ac:dyDescent="0.2">
      <c r="B151" s="134"/>
      <c r="C151" s="134"/>
    </row>
    <row r="152" spans="1:9" s="133" customFormat="1" ht="18.75" x14ac:dyDescent="0.2">
      <c r="A152" s="55"/>
      <c r="B152" s="112"/>
      <c r="C152" s="112"/>
      <c r="D152" s="55"/>
      <c r="E152" s="55"/>
      <c r="F152" s="55"/>
      <c r="G152" s="55"/>
      <c r="H152" s="55"/>
      <c r="I152" s="55"/>
    </row>
    <row r="153" spans="1:9" s="5" customFormat="1" ht="18.75" x14ac:dyDescent="0.3">
      <c r="A153" s="501"/>
      <c r="B153" s="501"/>
      <c r="C153" s="501"/>
      <c r="D153" s="502"/>
      <c r="E153" s="502"/>
      <c r="F153" s="261"/>
      <c r="G153" s="261"/>
      <c r="H153" s="497"/>
      <c r="I153" s="497"/>
    </row>
    <row r="154" spans="1:9" s="5" customFormat="1" ht="15" x14ac:dyDescent="0.25">
      <c r="A154" s="262"/>
      <c r="B154" s="262"/>
      <c r="C154" s="262"/>
      <c r="D154" s="498"/>
      <c r="E154" s="498"/>
      <c r="F154" s="263"/>
      <c r="G154" s="263"/>
      <c r="H154" s="495"/>
      <c r="I154" s="495"/>
    </row>
    <row r="155" spans="1:9" s="133" customFormat="1" ht="18.75" x14ac:dyDescent="0.3">
      <c r="A155" s="143"/>
      <c r="B155" s="143"/>
      <c r="C155" s="143"/>
      <c r="D155" s="264"/>
      <c r="E155" s="264"/>
      <c r="F155" s="261"/>
      <c r="G155" s="261"/>
      <c r="H155" s="73"/>
      <c r="I155" s="73"/>
    </row>
    <row r="156" spans="1:9" s="133" customFormat="1" ht="18.75" x14ac:dyDescent="0.3">
      <c r="A156" s="143"/>
      <c r="B156" s="143"/>
      <c r="C156" s="143"/>
      <c r="D156" s="261"/>
      <c r="E156" s="261"/>
      <c r="F156" s="261"/>
      <c r="G156" s="261"/>
      <c r="H156" s="261"/>
      <c r="I156" s="261"/>
    </row>
    <row r="157" spans="1:9" s="133" customFormat="1" ht="18.75" x14ac:dyDescent="0.3">
      <c r="A157" s="143"/>
      <c r="B157" s="143"/>
      <c r="C157" s="143"/>
      <c r="D157" s="261"/>
      <c r="E157" s="261"/>
      <c r="F157" s="261"/>
      <c r="G157" s="261"/>
      <c r="H157" s="261"/>
      <c r="I157" s="261"/>
    </row>
    <row r="158" spans="1:9" s="5" customFormat="1" ht="18.75" x14ac:dyDescent="0.3">
      <c r="A158" s="499"/>
      <c r="B158" s="499"/>
      <c r="C158" s="499"/>
      <c r="D158" s="265"/>
      <c r="E158" s="265"/>
      <c r="F158" s="261"/>
      <c r="G158" s="261"/>
      <c r="H158" s="500"/>
      <c r="I158" s="500"/>
    </row>
    <row r="159" spans="1:9" s="5" customFormat="1" ht="18.75" x14ac:dyDescent="0.3">
      <c r="A159" s="261"/>
      <c r="B159" s="261"/>
      <c r="C159" s="263"/>
      <c r="D159" s="494"/>
      <c r="E159" s="494"/>
      <c r="F159" s="263"/>
      <c r="G159" s="263"/>
      <c r="H159" s="495"/>
      <c r="I159" s="495"/>
    </row>
    <row r="160" spans="1:9" s="5" customFormat="1" x14ac:dyDescent="0.2">
      <c r="B160" s="17"/>
      <c r="C160" s="17"/>
    </row>
    <row r="161" spans="2:3" s="5" customFormat="1" x14ac:dyDescent="0.2">
      <c r="B161" s="496"/>
      <c r="C161" s="496"/>
    </row>
    <row r="162" spans="2:3" s="5" customFormat="1" x14ac:dyDescent="0.2">
      <c r="B162" s="17"/>
      <c r="C162" s="17"/>
    </row>
    <row r="163" spans="2:3" s="5" customFormat="1" x14ac:dyDescent="0.2">
      <c r="B163" s="241"/>
      <c r="C163" s="17"/>
    </row>
    <row r="164" spans="2:3" s="5" customFormat="1" x14ac:dyDescent="0.2"/>
  </sheetData>
  <mergeCells count="134">
    <mergeCell ref="A33:L33"/>
    <mergeCell ref="I51:J51"/>
    <mergeCell ref="B52:D52"/>
    <mergeCell ref="A36:G36"/>
    <mergeCell ref="B38:G38"/>
    <mergeCell ref="A43:G43"/>
    <mergeCell ref="B46:H46"/>
    <mergeCell ref="B47:H47"/>
    <mergeCell ref="B51:D51"/>
    <mergeCell ref="B72:C72"/>
    <mergeCell ref="B73:C73"/>
    <mergeCell ref="B74:C74"/>
    <mergeCell ref="G52:H52"/>
    <mergeCell ref="G54:H54"/>
    <mergeCell ref="B67:C67"/>
    <mergeCell ref="B68:C68"/>
    <mergeCell ref="B69:C69"/>
    <mergeCell ref="A60:D60"/>
    <mergeCell ref="G60:H60"/>
    <mergeCell ref="B64:C64"/>
    <mergeCell ref="A65:H65"/>
    <mergeCell ref="B66:C66"/>
    <mergeCell ref="A54:D54"/>
    <mergeCell ref="A58:D58"/>
    <mergeCell ref="G58:H58"/>
    <mergeCell ref="A59:D59"/>
    <mergeCell ref="G59:H59"/>
    <mergeCell ref="A118:D118"/>
    <mergeCell ref="G118:H118"/>
    <mergeCell ref="A119:D119"/>
    <mergeCell ref="H1:L1"/>
    <mergeCell ref="H3:L3"/>
    <mergeCell ref="H4:L4"/>
    <mergeCell ref="H2:L2"/>
    <mergeCell ref="H10:L10"/>
    <mergeCell ref="H5:L5"/>
    <mergeCell ref="H6:L7"/>
    <mergeCell ref="H8:L8"/>
    <mergeCell ref="H11:L11"/>
    <mergeCell ref="A15:L15"/>
    <mergeCell ref="A113:D113"/>
    <mergeCell ref="A34:L34"/>
    <mergeCell ref="J25:K25"/>
    <mergeCell ref="C26:D26"/>
    <mergeCell ref="F26:I26"/>
    <mergeCell ref="J26:K26"/>
    <mergeCell ref="B19:C19"/>
    <mergeCell ref="D19:G19"/>
    <mergeCell ref="B20:C20"/>
    <mergeCell ref="D20:G20"/>
    <mergeCell ref="B23:C23"/>
    <mergeCell ref="A16:L16"/>
    <mergeCell ref="H19:I19"/>
    <mergeCell ref="H20:I20"/>
    <mergeCell ref="B37:G37"/>
    <mergeCell ref="H83:I83"/>
    <mergeCell ref="B110:D110"/>
    <mergeCell ref="F110:G110"/>
    <mergeCell ref="B111:D111"/>
    <mergeCell ref="F111:G111"/>
    <mergeCell ref="A88:C88"/>
    <mergeCell ref="H89:I89"/>
    <mergeCell ref="B78:C78"/>
    <mergeCell ref="B79:C79"/>
    <mergeCell ref="A83:C83"/>
    <mergeCell ref="D83:E83"/>
    <mergeCell ref="H22:I22"/>
    <mergeCell ref="H23:I23"/>
    <mergeCell ref="C25:D25"/>
    <mergeCell ref="F25:I25"/>
    <mergeCell ref="G51:H51"/>
    <mergeCell ref="D23:G23"/>
    <mergeCell ref="B22:C22"/>
    <mergeCell ref="D22:G22"/>
    <mergeCell ref="B71:C71"/>
    <mergeCell ref="B112:D112"/>
    <mergeCell ref="F112:G112"/>
    <mergeCell ref="F113:G113"/>
    <mergeCell ref="A117:D117"/>
    <mergeCell ref="G117:H117"/>
    <mergeCell ref="A89:C89"/>
    <mergeCell ref="I52:J52"/>
    <mergeCell ref="B53:D53"/>
    <mergeCell ref="A99:L99"/>
    <mergeCell ref="B102:H102"/>
    <mergeCell ref="B103:H103"/>
    <mergeCell ref="B105:H105"/>
    <mergeCell ref="B109:D109"/>
    <mergeCell ref="F109:G109"/>
    <mergeCell ref="B95:G95"/>
    <mergeCell ref="B96:G96"/>
    <mergeCell ref="A75:H75"/>
    <mergeCell ref="B77:C77"/>
    <mergeCell ref="B70:C70"/>
    <mergeCell ref="D90:E90"/>
    <mergeCell ref="H90:I90"/>
    <mergeCell ref="B92:C92"/>
    <mergeCell ref="D84:E84"/>
    <mergeCell ref="H84:I84"/>
    <mergeCell ref="G119:H119"/>
    <mergeCell ref="A124:H124"/>
    <mergeCell ref="B128:C128"/>
    <mergeCell ref="B129:C129"/>
    <mergeCell ref="B133:C133"/>
    <mergeCell ref="B134:C134"/>
    <mergeCell ref="D154:E154"/>
    <mergeCell ref="H154:I154"/>
    <mergeCell ref="A158:C158"/>
    <mergeCell ref="H158:I158"/>
    <mergeCell ref="B138:C138"/>
    <mergeCell ref="B139:C139"/>
    <mergeCell ref="A140:H140"/>
    <mergeCell ref="B131:C131"/>
    <mergeCell ref="B132:C132"/>
    <mergeCell ref="B127:C127"/>
    <mergeCell ref="B123:C123"/>
    <mergeCell ref="B125:C125"/>
    <mergeCell ref="B126:C126"/>
    <mergeCell ref="B130:C130"/>
    <mergeCell ref="D159:E159"/>
    <mergeCell ref="H159:I159"/>
    <mergeCell ref="B161:C161"/>
    <mergeCell ref="B135:C135"/>
    <mergeCell ref="B136:C136"/>
    <mergeCell ref="B137:C137"/>
    <mergeCell ref="B144:C144"/>
    <mergeCell ref="A145:H145"/>
    <mergeCell ref="B147:C147"/>
    <mergeCell ref="B148:C148"/>
    <mergeCell ref="B149:C149"/>
    <mergeCell ref="A153:C153"/>
    <mergeCell ref="D153:E153"/>
    <mergeCell ref="H153:I153"/>
    <mergeCell ref="B142:C142"/>
  </mergeCells>
  <phoneticPr fontId="3" type="noConversion"/>
  <conditionalFormatting sqref="C20:C21 L19:L20 B38 A23:B24 I24 D21:M21 A25:C26 M20 J23:M24 H22:H24 D26:M26 B19:B22 J22:L22 H19:H20 D24:D25 E24:G24 B23:C23">
    <cfRule type="cellIs" dxfId="7" priority="8" stopIfTrue="1" operator="equal">
      <formula>0</formula>
    </cfRule>
  </conditionalFormatting>
  <conditionalFormatting sqref="D23">
    <cfRule type="cellIs" dxfId="6" priority="1" stopIfTrue="1" operator="equal">
      <formula>0</formula>
    </cfRule>
  </conditionalFormatting>
  <pageMargins left="0.39370078740157483" right="0" top="0.15748031496062992" bottom="0" header="0.15748031496062992" footer="0.19685039370078741"/>
  <pageSetup paperSize="9" scale="57" fitToHeight="2" orientation="landscape" r:id="rId1"/>
  <headerFooter alignWithMargins="0"/>
  <rowBreaks count="4" manualBreakCount="4">
    <brk id="35" max="11" man="1"/>
    <brk id="61" max="11" man="1"/>
    <brk id="94" max="11" man="1"/>
    <brk id="127" max="11" man="1"/>
  </rowBreaks>
  <colBreaks count="1" manualBreakCount="1">
    <brk id="10" max="9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9"/>
  <sheetViews>
    <sheetView tabSelected="1" view="pageBreakPreview" topLeftCell="A22" zoomScale="70" zoomScaleNormal="90" zoomScaleSheetLayoutView="70" workbookViewId="0">
      <selection activeCell="B41" sqref="B41"/>
    </sheetView>
  </sheetViews>
  <sheetFormatPr defaultRowHeight="12.75" x14ac:dyDescent="0.2"/>
  <cols>
    <col min="1" max="1" width="9.140625" style="1" customWidth="1"/>
    <col min="2" max="3" width="18.85546875" style="1" customWidth="1"/>
    <col min="4" max="4" width="20.28515625" style="1" customWidth="1"/>
    <col min="5" max="5" width="21.85546875" style="1" customWidth="1"/>
    <col min="6" max="7" width="21.7109375" style="1" customWidth="1"/>
    <col min="8" max="8" width="18.7109375" style="1" customWidth="1"/>
    <col min="9" max="9" width="10.28515625" style="1" bestFit="1" customWidth="1"/>
    <col min="10" max="10" width="16.7109375" style="1" customWidth="1"/>
    <col min="11" max="11" width="10.85546875" style="1" customWidth="1"/>
    <col min="12" max="12" width="9.140625" style="1" customWidth="1"/>
    <col min="13" max="13" width="13.28515625" style="1" customWidth="1"/>
    <col min="14" max="14" width="9" style="1" customWidth="1"/>
    <col min="15" max="16384" width="9.140625" style="1"/>
  </cols>
  <sheetData>
    <row r="1" spans="1:14" ht="14.25" x14ac:dyDescent="0.2">
      <c r="G1" s="2"/>
      <c r="H1" s="410" t="s">
        <v>37</v>
      </c>
      <c r="I1" s="410"/>
      <c r="J1" s="410"/>
      <c r="K1" s="410"/>
      <c r="L1" s="410"/>
      <c r="M1" s="3"/>
      <c r="N1" s="2"/>
    </row>
    <row r="2" spans="1:14" ht="14.25" x14ac:dyDescent="0.2">
      <c r="G2" s="2"/>
      <c r="H2" s="410" t="s">
        <v>117</v>
      </c>
      <c r="I2" s="410"/>
      <c r="J2" s="410"/>
      <c r="K2" s="410"/>
      <c r="L2" s="410"/>
      <c r="M2" s="3"/>
      <c r="N2" s="2"/>
    </row>
    <row r="3" spans="1:14" ht="14.25" x14ac:dyDescent="0.2">
      <c r="G3" s="2"/>
      <c r="H3" s="414" t="s">
        <v>175</v>
      </c>
      <c r="I3" s="414"/>
      <c r="J3" s="414"/>
      <c r="K3" s="414"/>
      <c r="L3" s="414"/>
      <c r="M3" s="5"/>
      <c r="N3" s="2"/>
    </row>
    <row r="4" spans="1:14" ht="15" x14ac:dyDescent="0.2">
      <c r="G4" s="2"/>
      <c r="H4" s="411" t="s">
        <v>37</v>
      </c>
      <c r="I4" s="411"/>
      <c r="J4" s="411"/>
      <c r="K4" s="411"/>
      <c r="L4" s="411"/>
      <c r="M4" s="5"/>
      <c r="N4" s="2"/>
    </row>
    <row r="5" spans="1:14" ht="15" x14ac:dyDescent="0.2">
      <c r="G5" s="2"/>
      <c r="H5" s="411" t="s">
        <v>38</v>
      </c>
      <c r="I5" s="411"/>
      <c r="J5" s="411"/>
      <c r="K5" s="411"/>
      <c r="L5" s="411"/>
      <c r="M5" s="7"/>
      <c r="N5" s="2"/>
    </row>
    <row r="6" spans="1:14" x14ac:dyDescent="0.2">
      <c r="G6" s="2"/>
      <c r="H6" s="412" t="s">
        <v>418</v>
      </c>
      <c r="I6" s="412"/>
      <c r="J6" s="412"/>
      <c r="K6" s="412"/>
      <c r="L6" s="412"/>
      <c r="M6" s="7"/>
      <c r="N6" s="2"/>
    </row>
    <row r="7" spans="1:14" ht="23.25" customHeight="1" x14ac:dyDescent="0.2">
      <c r="G7" s="2"/>
      <c r="H7" s="413"/>
      <c r="I7" s="413"/>
      <c r="J7" s="413"/>
      <c r="K7" s="413"/>
      <c r="L7" s="413"/>
      <c r="M7" s="5"/>
      <c r="N7" s="2"/>
    </row>
    <row r="8" spans="1:14" ht="15" x14ac:dyDescent="0.2">
      <c r="G8" s="2"/>
      <c r="H8" s="566" t="s">
        <v>39</v>
      </c>
      <c r="I8" s="566"/>
      <c r="J8" s="566"/>
      <c r="K8" s="566"/>
      <c r="L8" s="566"/>
      <c r="M8" s="5"/>
      <c r="N8" s="2"/>
    </row>
    <row r="9" spans="1:14" ht="23.25" customHeight="1" x14ac:dyDescent="0.2">
      <c r="G9" s="2"/>
      <c r="H9" s="76"/>
      <c r="I9" s="76"/>
      <c r="J9" s="76"/>
      <c r="K9" s="76" t="s">
        <v>41</v>
      </c>
      <c r="L9" s="76"/>
      <c r="M9" s="7"/>
      <c r="N9" s="2"/>
    </row>
    <row r="10" spans="1:14" ht="15" x14ac:dyDescent="0.2">
      <c r="G10" s="2"/>
      <c r="H10" s="601"/>
      <c r="I10" s="601"/>
      <c r="J10" s="601"/>
      <c r="K10" s="601"/>
      <c r="L10" s="601"/>
      <c r="M10" s="5"/>
      <c r="N10" s="2"/>
    </row>
    <row r="11" spans="1:14" ht="15" x14ac:dyDescent="0.2">
      <c r="G11" s="2"/>
      <c r="H11" s="415"/>
      <c r="I11" s="415"/>
      <c r="J11" s="415"/>
      <c r="K11" s="415"/>
      <c r="L11" s="415"/>
      <c r="M11" s="320"/>
      <c r="N11" s="2"/>
    </row>
    <row r="12" spans="1:14" ht="15" x14ac:dyDescent="0.2">
      <c r="G12" s="2"/>
      <c r="H12" s="317"/>
      <c r="I12" s="317"/>
      <c r="J12" s="317"/>
      <c r="K12" s="317"/>
      <c r="L12" s="317"/>
      <c r="M12" s="5"/>
      <c r="N12" s="2"/>
    </row>
    <row r="13" spans="1:14" ht="15" x14ac:dyDescent="0.2">
      <c r="G13" s="2"/>
      <c r="H13" s="317"/>
      <c r="I13" s="317"/>
      <c r="J13" s="317"/>
      <c r="K13" s="317"/>
      <c r="L13" s="317"/>
      <c r="M13" s="5"/>
      <c r="N13" s="2"/>
    </row>
    <row r="14" spans="1:14" x14ac:dyDescent="0.2">
      <c r="G14" s="2"/>
      <c r="H14" s="2"/>
      <c r="I14" s="2"/>
      <c r="J14" s="2"/>
      <c r="K14" s="2"/>
      <c r="L14" s="2"/>
      <c r="M14" s="2"/>
      <c r="N14" s="2"/>
    </row>
    <row r="15" spans="1:14" s="10" customFormat="1" ht="15.75" x14ac:dyDescent="0.2">
      <c r="A15" s="424" t="s">
        <v>42</v>
      </c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9"/>
      <c r="N15" s="9"/>
    </row>
    <row r="16" spans="1:14" s="10" customFormat="1" ht="15.75" x14ac:dyDescent="0.2">
      <c r="A16" s="424" t="s">
        <v>247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9"/>
      <c r="N16" s="9"/>
    </row>
    <row r="17" spans="1:14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  <c r="N17" s="2"/>
    </row>
    <row r="18" spans="1:14" ht="15" x14ac:dyDescent="0.2">
      <c r="A18" s="49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4" s="16" customFormat="1" ht="15.75" x14ac:dyDescent="0.2">
      <c r="A19" s="194" t="s">
        <v>248</v>
      </c>
      <c r="B19" s="456" t="s">
        <v>278</v>
      </c>
      <c r="C19" s="456"/>
      <c r="D19" s="457" t="s">
        <v>132</v>
      </c>
      <c r="E19" s="457"/>
      <c r="F19" s="457"/>
      <c r="G19" s="458"/>
      <c r="H19" s="442">
        <v>2146268</v>
      </c>
      <c r="I19" s="442"/>
      <c r="J19" s="210"/>
      <c r="K19" s="210"/>
      <c r="L19" s="211"/>
      <c r="M19" s="211"/>
    </row>
    <row r="20" spans="1:14" ht="15.75" x14ac:dyDescent="0.2">
      <c r="A20" s="195"/>
      <c r="B20" s="441" t="s">
        <v>276</v>
      </c>
      <c r="C20" s="441"/>
      <c r="D20" s="441" t="s">
        <v>39</v>
      </c>
      <c r="E20" s="441"/>
      <c r="F20" s="441"/>
      <c r="G20" s="441"/>
      <c r="H20" s="441" t="s">
        <v>249</v>
      </c>
      <c r="I20" s="441"/>
      <c r="J20" s="208"/>
      <c r="K20" s="208"/>
      <c r="L20" s="209"/>
      <c r="M20" s="209"/>
    </row>
    <row r="21" spans="1:14" ht="15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</row>
    <row r="22" spans="1:14" s="16" customFormat="1" ht="15.75" x14ac:dyDescent="0.2">
      <c r="A22" s="197" t="s">
        <v>250</v>
      </c>
      <c r="B22" s="456" t="s">
        <v>277</v>
      </c>
      <c r="C22" s="456"/>
      <c r="D22" s="459" t="s">
        <v>132</v>
      </c>
      <c r="E22" s="459"/>
      <c r="F22" s="459"/>
      <c r="G22" s="460"/>
      <c r="H22" s="442">
        <v>2146268</v>
      </c>
      <c r="I22" s="442"/>
      <c r="J22" s="212"/>
      <c r="K22" s="212"/>
      <c r="L22" s="211"/>
      <c r="M22" s="211"/>
    </row>
    <row r="23" spans="1:14" ht="15.75" x14ac:dyDescent="0.2">
      <c r="A23" s="195"/>
      <c r="B23" s="441" t="s">
        <v>276</v>
      </c>
      <c r="C23" s="441"/>
      <c r="D23" s="441" t="s">
        <v>322</v>
      </c>
      <c r="E23" s="441"/>
      <c r="F23" s="441"/>
      <c r="G23" s="441"/>
      <c r="H23" s="443" t="s">
        <v>249</v>
      </c>
      <c r="I23" s="443"/>
      <c r="J23" s="208"/>
      <c r="K23" s="208"/>
      <c r="L23" s="209"/>
      <c r="M23" s="209"/>
    </row>
    <row r="24" spans="1:14" ht="15" x14ac:dyDescent="0.2">
      <c r="A24" s="198"/>
      <c r="B24" s="199"/>
      <c r="C24" s="199"/>
      <c r="D24" s="199"/>
      <c r="E24" s="199"/>
      <c r="F24" s="200"/>
      <c r="G24" s="200"/>
      <c r="H24" s="200"/>
      <c r="I24" s="201"/>
      <c r="J24" s="201"/>
      <c r="K24" s="201"/>
      <c r="L24" s="202"/>
      <c r="M24" s="203"/>
    </row>
    <row r="25" spans="1:14" s="16" customFormat="1" ht="48.75" customHeight="1" x14ac:dyDescent="0.2">
      <c r="A25" s="204" t="s">
        <v>251</v>
      </c>
      <c r="B25" s="205">
        <v>611180</v>
      </c>
      <c r="C25" s="603">
        <v>1180</v>
      </c>
      <c r="D25" s="604"/>
      <c r="E25" s="214">
        <v>990</v>
      </c>
      <c r="F25" s="464" t="s">
        <v>376</v>
      </c>
      <c r="G25" s="465"/>
      <c r="H25" s="465"/>
      <c r="I25" s="465"/>
      <c r="J25" s="440">
        <v>20201100000</v>
      </c>
      <c r="K25" s="440"/>
      <c r="L25" s="208"/>
      <c r="M25" s="208"/>
    </row>
    <row r="26" spans="1:14" ht="94.5" x14ac:dyDescent="0.2">
      <c r="A26" s="202"/>
      <c r="B26" s="319" t="s">
        <v>410</v>
      </c>
      <c r="C26" s="443" t="s">
        <v>253</v>
      </c>
      <c r="D26" s="443"/>
      <c r="E26" s="319" t="s">
        <v>254</v>
      </c>
      <c r="F26" s="441" t="s">
        <v>255</v>
      </c>
      <c r="G26" s="441"/>
      <c r="H26" s="441"/>
      <c r="I26" s="441"/>
      <c r="J26" s="441" t="s">
        <v>256</v>
      </c>
      <c r="K26" s="441"/>
      <c r="L26" s="209"/>
      <c r="M26" s="209"/>
    </row>
    <row r="28" spans="1:14" s="18" customFormat="1" ht="15" x14ac:dyDescent="0.25">
      <c r="A28" s="18" t="s">
        <v>411</v>
      </c>
      <c r="E28" s="37">
        <f>E29+E30</f>
        <v>458333</v>
      </c>
      <c r="F28" s="18" t="s">
        <v>52</v>
      </c>
    </row>
    <row r="29" spans="1:14" s="18" customFormat="1" ht="15" x14ac:dyDescent="0.25">
      <c r="B29" s="16" t="s">
        <v>412</v>
      </c>
      <c r="C29" s="16"/>
      <c r="D29" s="16"/>
      <c r="E29" s="168"/>
      <c r="F29" s="18" t="s">
        <v>52</v>
      </c>
    </row>
    <row r="30" spans="1:14" s="18" customFormat="1" ht="15" x14ac:dyDescent="0.25">
      <c r="B30" s="16" t="s">
        <v>54</v>
      </c>
      <c r="C30" s="16"/>
      <c r="D30" s="16"/>
      <c r="E30" s="37">
        <f>137500+320833</f>
        <v>458333</v>
      </c>
      <c r="F30" s="18" t="s">
        <v>52</v>
      </c>
    </row>
    <row r="31" spans="1:14" s="16" customFormat="1" ht="14.25" x14ac:dyDescent="0.2"/>
    <row r="32" spans="1:14" s="16" customFormat="1" ht="15" x14ac:dyDescent="0.2">
      <c r="A32" s="18" t="s">
        <v>417</v>
      </c>
    </row>
    <row r="33" spans="1:16" s="16" customFormat="1" ht="115.5" customHeight="1" x14ac:dyDescent="0.2">
      <c r="A33" s="680" t="s">
        <v>413</v>
      </c>
      <c r="B33" s="680"/>
      <c r="C33" s="680"/>
      <c r="D33" s="680"/>
      <c r="E33" s="680"/>
      <c r="F33" s="680"/>
      <c r="G33" s="680"/>
      <c r="H33" s="680"/>
      <c r="I33" s="680"/>
      <c r="J33" s="680"/>
      <c r="K33" s="680"/>
      <c r="L33" s="680"/>
      <c r="M33" s="27"/>
      <c r="N33" s="27"/>
    </row>
    <row r="34" spans="1:16" s="16" customFormat="1" ht="14.25" x14ac:dyDescent="0.2">
      <c r="A34" s="568"/>
      <c r="B34" s="568"/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27"/>
      <c r="N34" s="27"/>
    </row>
    <row r="35" spans="1:16" s="16" customFormat="1" ht="15" x14ac:dyDescent="0.2">
      <c r="A35" s="578" t="s">
        <v>177</v>
      </c>
      <c r="B35" s="579"/>
      <c r="C35" s="579"/>
      <c r="D35" s="579"/>
      <c r="E35" s="579"/>
      <c r="F35" s="579"/>
      <c r="G35" s="580"/>
      <c r="H35" s="327"/>
      <c r="I35" s="327"/>
      <c r="J35" s="327"/>
      <c r="K35" s="327"/>
      <c r="L35" s="327"/>
      <c r="M35" s="27"/>
      <c r="N35" s="27"/>
    </row>
    <row r="36" spans="1:16" s="16" customFormat="1" ht="15.75" x14ac:dyDescent="0.2">
      <c r="A36" s="185" t="s">
        <v>178</v>
      </c>
      <c r="B36" s="587" t="s">
        <v>179</v>
      </c>
      <c r="C36" s="588"/>
      <c r="D36" s="588"/>
      <c r="E36" s="588"/>
      <c r="F36" s="588"/>
      <c r="G36" s="589"/>
      <c r="H36" s="327"/>
      <c r="I36" s="327"/>
      <c r="J36" s="327"/>
      <c r="K36" s="327"/>
      <c r="L36" s="327"/>
      <c r="M36" s="27"/>
      <c r="N36" s="27"/>
    </row>
    <row r="37" spans="1:16" s="16" customFormat="1" ht="30.75" customHeight="1" x14ac:dyDescent="0.2">
      <c r="A37" s="186">
        <v>1</v>
      </c>
      <c r="B37" s="587" t="s">
        <v>377</v>
      </c>
      <c r="C37" s="588"/>
      <c r="D37" s="588"/>
      <c r="E37" s="588"/>
      <c r="F37" s="588"/>
      <c r="G37" s="589"/>
      <c r="H37" s="327"/>
      <c r="I37" s="327"/>
      <c r="J37" s="327"/>
      <c r="K37" s="327"/>
      <c r="L37" s="327"/>
      <c r="M37" s="27"/>
      <c r="N37" s="27"/>
    </row>
    <row r="38" spans="1:16" s="16" customFormat="1" ht="14.25" x14ac:dyDescent="0.2">
      <c r="A38" s="326"/>
      <c r="B38" s="192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27"/>
      <c r="N38" s="27"/>
    </row>
    <row r="39" spans="1:16" s="16" customFormat="1" ht="15" x14ac:dyDescent="0.2">
      <c r="A39" s="14" t="s">
        <v>414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27"/>
      <c r="N39" s="27"/>
    </row>
    <row r="40" spans="1:16" s="16" customFormat="1" ht="14.25" x14ac:dyDescent="0.2">
      <c r="A40" s="602" t="s">
        <v>378</v>
      </c>
      <c r="B40" s="602"/>
      <c r="C40" s="602"/>
      <c r="D40" s="602"/>
      <c r="E40" s="602"/>
      <c r="F40" s="602"/>
      <c r="G40" s="602"/>
      <c r="H40" s="602"/>
      <c r="I40" s="602"/>
      <c r="J40" s="328"/>
      <c r="K40" s="328"/>
      <c r="L40" s="328"/>
      <c r="M40" s="330"/>
      <c r="N40" s="330"/>
      <c r="O40" s="330"/>
      <c r="P40" s="330"/>
    </row>
    <row r="41" spans="1:16" s="16" customFormat="1" ht="1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330"/>
      <c r="M41" s="330"/>
      <c r="N41" s="330"/>
      <c r="O41" s="330"/>
      <c r="P41" s="330"/>
    </row>
    <row r="42" spans="1:16" s="16" customFormat="1" ht="15" x14ac:dyDescent="0.2">
      <c r="A42" s="19" t="s">
        <v>242</v>
      </c>
      <c r="B42" s="18"/>
      <c r="C42" s="18"/>
      <c r="D42" s="18"/>
      <c r="E42" s="18"/>
    </row>
    <row r="43" spans="1:16" s="16" customFormat="1" ht="14.25" x14ac:dyDescent="0.2">
      <c r="A43" s="324" t="s">
        <v>59</v>
      </c>
      <c r="B43" s="541" t="s">
        <v>60</v>
      </c>
      <c r="C43" s="551"/>
      <c r="D43" s="551"/>
      <c r="E43" s="551"/>
      <c r="F43" s="551"/>
      <c r="G43" s="551"/>
      <c r="H43" s="542"/>
      <c r="I43" s="330"/>
      <c r="J43" s="330"/>
      <c r="K43" s="330"/>
      <c r="L43" s="330"/>
      <c r="M43" s="330"/>
      <c r="N43" s="330"/>
    </row>
    <row r="44" spans="1:16" s="16" customFormat="1" ht="14.25" x14ac:dyDescent="0.2">
      <c r="A44" s="324">
        <v>1</v>
      </c>
      <c r="B44" s="538" t="s">
        <v>376</v>
      </c>
      <c r="C44" s="539"/>
      <c r="D44" s="539"/>
      <c r="E44" s="539"/>
      <c r="F44" s="539"/>
      <c r="G44" s="539"/>
      <c r="H44" s="540"/>
      <c r="I44" s="330"/>
      <c r="J44" s="330"/>
      <c r="K44" s="330"/>
      <c r="L44" s="330"/>
      <c r="M44" s="330"/>
      <c r="N44" s="330"/>
    </row>
    <row r="45" spans="1:16" s="16" customFormat="1" ht="14.25" hidden="1" x14ac:dyDescent="0.2">
      <c r="A45" s="324">
        <v>2</v>
      </c>
      <c r="B45" s="538" t="e">
        <f>'[3]0611010'!B43:H43</f>
        <v>#REF!</v>
      </c>
      <c r="C45" s="539"/>
      <c r="D45" s="539"/>
      <c r="E45" s="539"/>
      <c r="F45" s="539"/>
      <c r="G45" s="539"/>
      <c r="H45" s="540"/>
      <c r="I45" s="330"/>
      <c r="J45" s="330"/>
      <c r="K45" s="330"/>
      <c r="L45" s="330"/>
      <c r="M45" s="330"/>
      <c r="N45" s="330"/>
    </row>
    <row r="46" spans="1:16" s="16" customFormat="1" ht="14.25" x14ac:dyDescent="0.2"/>
    <row r="47" spans="1:16" s="16" customFormat="1" ht="15" x14ac:dyDescent="0.2">
      <c r="A47" s="18" t="s">
        <v>243</v>
      </c>
    </row>
    <row r="48" spans="1:16" s="16" customFormat="1" ht="15" x14ac:dyDescent="0.2">
      <c r="A48" s="18"/>
      <c r="H48" s="20" t="s">
        <v>52</v>
      </c>
    </row>
    <row r="49" spans="1:11" s="16" customFormat="1" ht="14.25" x14ac:dyDescent="0.2">
      <c r="A49" s="322" t="s">
        <v>59</v>
      </c>
      <c r="B49" s="543" t="s">
        <v>63</v>
      </c>
      <c r="C49" s="544"/>
      <c r="D49" s="545"/>
      <c r="E49" s="322" t="s">
        <v>64</v>
      </c>
      <c r="F49" s="322" t="s">
        <v>65</v>
      </c>
      <c r="G49" s="543" t="s">
        <v>67</v>
      </c>
      <c r="H49" s="545"/>
      <c r="I49" s="31"/>
      <c r="J49" s="330"/>
      <c r="K49" s="330"/>
    </row>
    <row r="50" spans="1:11" s="16" customFormat="1" ht="44.25" customHeight="1" x14ac:dyDescent="0.2">
      <c r="A50" s="322">
        <v>1</v>
      </c>
      <c r="B50" s="473" t="s">
        <v>376</v>
      </c>
      <c r="C50" s="537"/>
      <c r="D50" s="474"/>
      <c r="E50" s="34">
        <f>E29</f>
        <v>0</v>
      </c>
      <c r="F50" s="34">
        <f>E30</f>
        <v>458333</v>
      </c>
      <c r="G50" s="573">
        <f>E50+F50</f>
        <v>458333</v>
      </c>
      <c r="H50" s="574"/>
      <c r="I50" s="32"/>
      <c r="J50" s="330"/>
      <c r="K50" s="330"/>
    </row>
    <row r="51" spans="1:11" s="16" customFormat="1" ht="14.25" hidden="1" x14ac:dyDescent="0.2">
      <c r="A51" s="322"/>
      <c r="B51" s="531" t="s">
        <v>279</v>
      </c>
      <c r="C51" s="532"/>
      <c r="D51" s="533"/>
      <c r="E51" s="34">
        <f>82500+2160</f>
        <v>84660</v>
      </c>
      <c r="F51" s="34"/>
      <c r="G51" s="573">
        <f>E51+F51</f>
        <v>84660</v>
      </c>
      <c r="H51" s="574"/>
      <c r="I51" s="330"/>
      <c r="J51" s="330"/>
      <c r="K51" s="330"/>
    </row>
    <row r="52" spans="1:11" s="16" customFormat="1" ht="15" x14ac:dyDescent="0.2">
      <c r="A52" s="559" t="s">
        <v>67</v>
      </c>
      <c r="B52" s="560"/>
      <c r="C52" s="560"/>
      <c r="D52" s="561"/>
      <c r="E52" s="102">
        <f>E50</f>
        <v>0</v>
      </c>
      <c r="F52" s="102">
        <f>F50</f>
        <v>458333</v>
      </c>
      <c r="G52" s="590">
        <f>G50</f>
        <v>458333</v>
      </c>
      <c r="H52" s="591"/>
      <c r="I52" s="329"/>
      <c r="J52" s="329"/>
      <c r="K52" s="330"/>
    </row>
    <row r="53" spans="1:11" s="16" customFormat="1" ht="14.25" x14ac:dyDescent="0.2">
      <c r="I53" s="330"/>
      <c r="J53" s="330"/>
      <c r="K53" s="330"/>
    </row>
    <row r="54" spans="1:11" s="16" customFormat="1" ht="15" x14ac:dyDescent="0.2">
      <c r="A54" s="19" t="s">
        <v>244</v>
      </c>
      <c r="B54" s="18"/>
      <c r="C54" s="18"/>
      <c r="D54" s="21"/>
      <c r="E54" s="18"/>
      <c r="F54" s="18"/>
      <c r="G54" s="21"/>
    </row>
    <row r="55" spans="1:11" s="16" customFormat="1" ht="14.25" x14ac:dyDescent="0.2">
      <c r="B55" s="22"/>
      <c r="C55" s="22"/>
      <c r="D55" s="22"/>
      <c r="E55" s="22"/>
      <c r="F55" s="22"/>
      <c r="H55" s="20" t="s">
        <v>52</v>
      </c>
    </row>
    <row r="56" spans="1:11" s="16" customFormat="1" ht="14.25" x14ac:dyDescent="0.2">
      <c r="A56" s="543" t="s">
        <v>69</v>
      </c>
      <c r="B56" s="544"/>
      <c r="C56" s="544"/>
      <c r="D56" s="545"/>
      <c r="E56" s="322" t="s">
        <v>64</v>
      </c>
      <c r="F56" s="322" t="s">
        <v>65</v>
      </c>
      <c r="G56" s="543" t="s">
        <v>67</v>
      </c>
      <c r="H56" s="545"/>
    </row>
    <row r="57" spans="1:11" s="16" customFormat="1" ht="40.5" customHeight="1" x14ac:dyDescent="0.2">
      <c r="A57" s="393" t="s">
        <v>70</v>
      </c>
      <c r="B57" s="394"/>
      <c r="C57" s="394"/>
      <c r="D57" s="395"/>
      <c r="E57" s="34">
        <f>E52</f>
        <v>0</v>
      </c>
      <c r="F57" s="34">
        <f>F52</f>
        <v>458333</v>
      </c>
      <c r="G57" s="573">
        <f>E57+F57</f>
        <v>458333</v>
      </c>
      <c r="H57" s="574"/>
    </row>
    <row r="58" spans="1:11" s="16" customFormat="1" ht="15" x14ac:dyDescent="0.2">
      <c r="A58" s="526" t="s">
        <v>67</v>
      </c>
      <c r="B58" s="527"/>
      <c r="C58" s="527"/>
      <c r="D58" s="528"/>
      <c r="E58" s="100">
        <f>E57</f>
        <v>0</v>
      </c>
      <c r="F58" s="100">
        <f>F57</f>
        <v>458333</v>
      </c>
      <c r="G58" s="590">
        <f>G57</f>
        <v>458333</v>
      </c>
      <c r="H58" s="591"/>
    </row>
    <row r="59" spans="1:11" s="16" customFormat="1" ht="14.25" x14ac:dyDescent="0.2"/>
    <row r="60" spans="1:11" s="16" customFormat="1" ht="15" x14ac:dyDescent="0.2">
      <c r="A60" s="18" t="s">
        <v>245</v>
      </c>
    </row>
    <row r="61" spans="1:11" s="16" customFormat="1" ht="14.25" x14ac:dyDescent="0.2">
      <c r="A61" s="322" t="s">
        <v>59</v>
      </c>
      <c r="B61" s="541" t="s">
        <v>72</v>
      </c>
      <c r="C61" s="542"/>
      <c r="D61" s="318" t="s">
        <v>73</v>
      </c>
      <c r="E61" s="318" t="s">
        <v>74</v>
      </c>
      <c r="F61" s="318" t="s">
        <v>64</v>
      </c>
      <c r="G61" s="318" t="s">
        <v>65</v>
      </c>
      <c r="H61" s="318" t="s">
        <v>67</v>
      </c>
      <c r="I61" s="330"/>
      <c r="J61" s="330"/>
      <c r="K61" s="330"/>
    </row>
    <row r="62" spans="1:11" s="16" customFormat="1" ht="16.5" x14ac:dyDescent="0.2">
      <c r="A62" s="598" t="s">
        <v>379</v>
      </c>
      <c r="B62" s="599"/>
      <c r="C62" s="599"/>
      <c r="D62" s="599"/>
      <c r="E62" s="599"/>
      <c r="F62" s="599"/>
      <c r="G62" s="599"/>
      <c r="H62" s="600"/>
      <c r="I62" s="330"/>
      <c r="J62" s="330"/>
      <c r="K62" s="330"/>
    </row>
    <row r="63" spans="1:11" s="16" customFormat="1" ht="15" x14ac:dyDescent="0.2">
      <c r="A63" s="39" t="s">
        <v>121</v>
      </c>
      <c r="B63" s="559" t="s">
        <v>75</v>
      </c>
      <c r="C63" s="561"/>
      <c r="D63" s="323"/>
      <c r="E63" s="323"/>
      <c r="F63" s="323"/>
      <c r="G63" s="323"/>
      <c r="H63" s="323"/>
    </row>
    <row r="64" spans="1:11" s="16" customFormat="1" ht="43.5" customHeight="1" x14ac:dyDescent="0.2">
      <c r="A64" s="318"/>
      <c r="B64" s="678" t="s">
        <v>388</v>
      </c>
      <c r="C64" s="679"/>
      <c r="D64" s="33" t="s">
        <v>77</v>
      </c>
      <c r="E64" s="33" t="s">
        <v>154</v>
      </c>
      <c r="F64" s="332"/>
      <c r="G64" s="332">
        <f>G57</f>
        <v>458333</v>
      </c>
      <c r="H64" s="332">
        <f>F64+G64</f>
        <v>458333</v>
      </c>
    </row>
    <row r="65" spans="1:17" s="16" customFormat="1" ht="37.5" hidden="1" customHeight="1" x14ac:dyDescent="0.2">
      <c r="A65" s="318"/>
      <c r="B65" s="480" t="s">
        <v>415</v>
      </c>
      <c r="C65" s="482"/>
      <c r="D65" s="322" t="s">
        <v>77</v>
      </c>
      <c r="E65" s="322" t="s">
        <v>81</v>
      </c>
      <c r="F65" s="193">
        <f>F66</f>
        <v>43.5</v>
      </c>
      <c r="G65" s="193"/>
      <c r="H65" s="193">
        <f>H66</f>
        <v>43.5</v>
      </c>
    </row>
    <row r="66" spans="1:17" s="16" customFormat="1" ht="15.75" hidden="1" customHeight="1" x14ac:dyDescent="0.2">
      <c r="A66" s="318"/>
      <c r="B66" s="480" t="s">
        <v>84</v>
      </c>
      <c r="C66" s="482"/>
      <c r="D66" s="322" t="s">
        <v>77</v>
      </c>
      <c r="E66" s="322" t="s">
        <v>81</v>
      </c>
      <c r="F66" s="28">
        <v>43.5</v>
      </c>
      <c r="G66" s="323"/>
      <c r="H66" s="28">
        <f t="shared" ref="H66:H75" si="0">F66+G66</f>
        <v>43.5</v>
      </c>
    </row>
    <row r="67" spans="1:17" s="16" customFormat="1" ht="42" hidden="1" customHeight="1" x14ac:dyDescent="0.2">
      <c r="A67" s="318"/>
      <c r="B67" s="678" t="s">
        <v>15</v>
      </c>
      <c r="C67" s="679"/>
      <c r="D67" s="107" t="s">
        <v>77</v>
      </c>
      <c r="E67" s="33" t="s">
        <v>161</v>
      </c>
      <c r="F67" s="106">
        <v>1</v>
      </c>
      <c r="G67" s="106"/>
      <c r="H67" s="108">
        <f t="shared" si="0"/>
        <v>1</v>
      </c>
    </row>
    <row r="68" spans="1:17" s="16" customFormat="1" ht="39.75" hidden="1" customHeight="1" x14ac:dyDescent="0.2">
      <c r="A68" s="318"/>
      <c r="B68" s="480" t="s">
        <v>16</v>
      </c>
      <c r="C68" s="482"/>
      <c r="D68" s="325" t="s">
        <v>77</v>
      </c>
      <c r="E68" s="322" t="s">
        <v>81</v>
      </c>
      <c r="F68" s="323">
        <f>F69+F70</f>
        <v>17.5</v>
      </c>
      <c r="G68" s="323"/>
      <c r="H68" s="29">
        <f t="shared" si="0"/>
        <v>17.5</v>
      </c>
    </row>
    <row r="69" spans="1:17" s="16" customFormat="1" ht="15.6" hidden="1" customHeight="1" x14ac:dyDescent="0.2">
      <c r="A69" s="318"/>
      <c r="B69" s="480" t="s">
        <v>84</v>
      </c>
      <c r="C69" s="482"/>
      <c r="D69" s="325" t="s">
        <v>77</v>
      </c>
      <c r="E69" s="322" t="s">
        <v>81</v>
      </c>
      <c r="F69" s="323">
        <v>9</v>
      </c>
      <c r="G69" s="323"/>
      <c r="H69" s="24">
        <f t="shared" si="0"/>
        <v>9</v>
      </c>
    </row>
    <row r="70" spans="1:17" s="16" customFormat="1" ht="15.6" hidden="1" customHeight="1" x14ac:dyDescent="0.2">
      <c r="A70" s="318"/>
      <c r="B70" s="480" t="s">
        <v>85</v>
      </c>
      <c r="C70" s="482"/>
      <c r="D70" s="325" t="s">
        <v>77</v>
      </c>
      <c r="E70" s="322" t="s">
        <v>81</v>
      </c>
      <c r="F70" s="323">
        <v>8.5</v>
      </c>
      <c r="G70" s="323"/>
      <c r="H70" s="29">
        <f t="shared" si="0"/>
        <v>8.5</v>
      </c>
    </row>
    <row r="71" spans="1:17" s="16" customFormat="1" ht="78" hidden="1" customHeight="1" x14ac:dyDescent="0.2">
      <c r="A71" s="318"/>
      <c r="B71" s="678" t="s">
        <v>173</v>
      </c>
      <c r="C71" s="679"/>
      <c r="D71" s="107" t="s">
        <v>77</v>
      </c>
      <c r="E71" s="33" t="s">
        <v>161</v>
      </c>
      <c r="F71" s="106">
        <v>1</v>
      </c>
      <c r="G71" s="106"/>
      <c r="H71" s="108">
        <f t="shared" si="0"/>
        <v>1</v>
      </c>
    </row>
    <row r="72" spans="1:17" s="16" customFormat="1" ht="15.6" hidden="1" customHeight="1" x14ac:dyDescent="0.2">
      <c r="A72" s="318"/>
      <c r="B72" s="480" t="s">
        <v>16</v>
      </c>
      <c r="C72" s="482"/>
      <c r="D72" s="325" t="s">
        <v>77</v>
      </c>
      <c r="E72" s="322" t="s">
        <v>81</v>
      </c>
      <c r="F72" s="323">
        <f>F73+F74</f>
        <v>6</v>
      </c>
      <c r="G72" s="323"/>
      <c r="H72" s="24">
        <f t="shared" si="0"/>
        <v>6</v>
      </c>
    </row>
    <row r="73" spans="1:17" s="16" customFormat="1" ht="24.75" hidden="1" customHeight="1" x14ac:dyDescent="0.2">
      <c r="A73" s="318"/>
      <c r="B73" s="480" t="s">
        <v>82</v>
      </c>
      <c r="C73" s="482"/>
      <c r="D73" s="325" t="s">
        <v>77</v>
      </c>
      <c r="E73" s="322" t="s">
        <v>81</v>
      </c>
      <c r="F73" s="323">
        <v>1</v>
      </c>
      <c r="G73" s="323"/>
      <c r="H73" s="24">
        <f t="shared" si="0"/>
        <v>1</v>
      </c>
    </row>
    <row r="74" spans="1:17" s="16" customFormat="1" ht="28.15" hidden="1" customHeight="1" x14ac:dyDescent="0.2">
      <c r="A74" s="318"/>
      <c r="B74" s="480" t="s">
        <v>84</v>
      </c>
      <c r="C74" s="482"/>
      <c r="D74" s="325" t="s">
        <v>77</v>
      </c>
      <c r="E74" s="322" t="s">
        <v>81</v>
      </c>
      <c r="F74" s="323">
        <v>5</v>
      </c>
      <c r="G74" s="323"/>
      <c r="H74" s="24">
        <f t="shared" si="0"/>
        <v>5</v>
      </c>
    </row>
    <row r="75" spans="1:17" s="16" customFormat="1" ht="54.75" hidden="1" customHeight="1" x14ac:dyDescent="0.2">
      <c r="A75" s="318"/>
      <c r="B75" s="534" t="s">
        <v>280</v>
      </c>
      <c r="C75" s="536"/>
      <c r="D75" s="322" t="s">
        <v>52</v>
      </c>
      <c r="E75" s="322" t="s">
        <v>95</v>
      </c>
      <c r="F75" s="35">
        <f>E51</f>
        <v>84660</v>
      </c>
      <c r="G75" s="323"/>
      <c r="H75" s="24">
        <f t="shared" si="0"/>
        <v>84660</v>
      </c>
    </row>
    <row r="76" spans="1:17" s="16" customFormat="1" ht="21.75" customHeight="1" x14ac:dyDescent="0.2">
      <c r="A76" s="39" t="s">
        <v>122</v>
      </c>
      <c r="B76" s="678" t="s">
        <v>86</v>
      </c>
      <c r="C76" s="679"/>
      <c r="D76" s="86"/>
      <c r="E76" s="86"/>
      <c r="F76" s="323"/>
      <c r="G76" s="323"/>
      <c r="H76" s="323"/>
    </row>
    <row r="77" spans="1:17" s="16" customFormat="1" ht="59.25" customHeight="1" x14ac:dyDescent="0.2">
      <c r="A77" s="318"/>
      <c r="B77" s="678" t="s">
        <v>380</v>
      </c>
      <c r="C77" s="679"/>
      <c r="D77" s="33" t="s">
        <v>77</v>
      </c>
      <c r="E77" s="33" t="s">
        <v>154</v>
      </c>
      <c r="F77" s="333"/>
      <c r="G77" s="106">
        <v>2</v>
      </c>
      <c r="H77" s="108">
        <f t="shared" ref="H77:H82" si="1">F77+G77</f>
        <v>2</v>
      </c>
      <c r="M77" s="30"/>
      <c r="N77" s="30"/>
      <c r="O77" s="30"/>
      <c r="P77" s="30"/>
      <c r="Q77" s="30"/>
    </row>
    <row r="78" spans="1:17" s="16" customFormat="1" ht="44.25" hidden="1" customHeight="1" x14ac:dyDescent="0.2">
      <c r="A78" s="318"/>
      <c r="B78" s="480" t="s">
        <v>10</v>
      </c>
      <c r="C78" s="482"/>
      <c r="D78" s="322" t="s">
        <v>77</v>
      </c>
      <c r="E78" s="322" t="s">
        <v>12</v>
      </c>
      <c r="F78" s="323">
        <v>3590</v>
      </c>
      <c r="G78" s="323"/>
      <c r="H78" s="24">
        <f t="shared" si="1"/>
        <v>3590</v>
      </c>
      <c r="M78" s="30"/>
      <c r="N78" s="30"/>
      <c r="O78" s="30"/>
      <c r="P78" s="30"/>
      <c r="Q78" s="30"/>
    </row>
    <row r="79" spans="1:17" s="16" customFormat="1" ht="46.5" hidden="1" customHeight="1" x14ac:dyDescent="0.2">
      <c r="A79" s="318"/>
      <c r="B79" s="480" t="s">
        <v>11</v>
      </c>
      <c r="C79" s="482"/>
      <c r="D79" s="322" t="s">
        <v>77</v>
      </c>
      <c r="E79" s="322" t="s">
        <v>12</v>
      </c>
      <c r="F79" s="323">
        <v>3260</v>
      </c>
      <c r="G79" s="323"/>
      <c r="H79" s="24">
        <f t="shared" si="1"/>
        <v>3260</v>
      </c>
      <c r="M79" s="30"/>
      <c r="N79" s="30"/>
      <c r="O79" s="30"/>
      <c r="P79" s="30"/>
      <c r="Q79" s="30"/>
    </row>
    <row r="80" spans="1:17" s="16" customFormat="1" ht="85.5" hidden="1" customHeight="1" x14ac:dyDescent="0.2">
      <c r="A80" s="318"/>
      <c r="B80" s="534" t="s">
        <v>281</v>
      </c>
      <c r="C80" s="536"/>
      <c r="D80" s="325" t="s">
        <v>77</v>
      </c>
      <c r="E80" s="322" t="s">
        <v>95</v>
      </c>
      <c r="F80" s="323">
        <v>2</v>
      </c>
      <c r="G80" s="323"/>
      <c r="H80" s="24">
        <f t="shared" si="1"/>
        <v>2</v>
      </c>
      <c r="M80" s="30"/>
      <c r="N80" s="30"/>
      <c r="O80" s="30"/>
      <c r="P80" s="30"/>
      <c r="Q80" s="30"/>
    </row>
    <row r="81" spans="1:17" s="16" customFormat="1" ht="60.75" hidden="1" customHeight="1" x14ac:dyDescent="0.2">
      <c r="A81" s="318"/>
      <c r="B81" s="480" t="s">
        <v>17</v>
      </c>
      <c r="C81" s="482"/>
      <c r="D81" s="325" t="s">
        <v>77</v>
      </c>
      <c r="E81" s="322" t="s">
        <v>89</v>
      </c>
      <c r="F81" s="323">
        <v>64</v>
      </c>
      <c r="G81" s="323"/>
      <c r="H81" s="24">
        <f t="shared" si="1"/>
        <v>64</v>
      </c>
      <c r="M81" s="30"/>
      <c r="N81" s="30"/>
      <c r="O81" s="30"/>
      <c r="P81" s="30"/>
      <c r="Q81" s="30"/>
    </row>
    <row r="82" spans="1:17" s="16" customFormat="1" ht="63.75" hidden="1" customHeight="1" x14ac:dyDescent="0.2">
      <c r="A82" s="318"/>
      <c r="B82" s="480" t="s">
        <v>416</v>
      </c>
      <c r="C82" s="482"/>
      <c r="D82" s="325" t="s">
        <v>77</v>
      </c>
      <c r="E82" s="322" t="s">
        <v>89</v>
      </c>
      <c r="F82" s="323">
        <v>64</v>
      </c>
      <c r="G82" s="323"/>
      <c r="H82" s="24">
        <f t="shared" si="1"/>
        <v>64</v>
      </c>
      <c r="M82" s="30"/>
      <c r="N82" s="30"/>
      <c r="O82" s="30"/>
      <c r="P82" s="30"/>
      <c r="Q82" s="30"/>
    </row>
    <row r="83" spans="1:17" s="16" customFormat="1" ht="33" customHeight="1" x14ac:dyDescent="0.2">
      <c r="A83" s="39" t="s">
        <v>123</v>
      </c>
      <c r="B83" s="678" t="s">
        <v>91</v>
      </c>
      <c r="C83" s="679"/>
      <c r="D83" s="86"/>
      <c r="E83" s="86"/>
      <c r="F83" s="323"/>
      <c r="G83" s="323"/>
      <c r="H83" s="323"/>
      <c r="M83" s="30"/>
      <c r="N83" s="30"/>
      <c r="O83" s="30"/>
      <c r="P83" s="30"/>
      <c r="Q83" s="30"/>
    </row>
    <row r="84" spans="1:17" s="16" customFormat="1" ht="53.25" customHeight="1" x14ac:dyDescent="0.2">
      <c r="A84" s="318"/>
      <c r="B84" s="480" t="s">
        <v>389</v>
      </c>
      <c r="C84" s="482"/>
      <c r="D84" s="322" t="s">
        <v>77</v>
      </c>
      <c r="E84" s="322" t="s">
        <v>204</v>
      </c>
      <c r="F84" s="24"/>
      <c r="G84" s="24">
        <f>G64/G77</f>
        <v>229166.5</v>
      </c>
      <c r="H84" s="24">
        <f>F84+G84</f>
        <v>229166.5</v>
      </c>
      <c r="M84" s="30"/>
      <c r="N84" s="30"/>
      <c r="O84" s="30"/>
      <c r="P84" s="30"/>
      <c r="Q84" s="30"/>
    </row>
    <row r="85" spans="1:17" s="16" customFormat="1" ht="37.15" hidden="1" customHeight="1" x14ac:dyDescent="0.2">
      <c r="A85" s="318"/>
      <c r="B85" s="473" t="s">
        <v>14</v>
      </c>
      <c r="C85" s="474"/>
      <c r="D85" s="322" t="s">
        <v>77</v>
      </c>
      <c r="E85" s="322" t="s">
        <v>95</v>
      </c>
      <c r="F85" s="323">
        <f>ROUND(F78/F66,0)</f>
        <v>83</v>
      </c>
      <c r="G85" s="323"/>
      <c r="H85" s="24">
        <f>F85+G85</f>
        <v>83</v>
      </c>
      <c r="M85" s="30"/>
      <c r="N85" s="30"/>
      <c r="O85" s="30"/>
      <c r="P85" s="30"/>
      <c r="Q85" s="30"/>
    </row>
    <row r="86" spans="1:17" s="16" customFormat="1" ht="37.15" hidden="1" customHeight="1" x14ac:dyDescent="0.2">
      <c r="A86" s="318"/>
      <c r="B86" s="473" t="s">
        <v>18</v>
      </c>
      <c r="C86" s="474"/>
      <c r="D86" s="325" t="s">
        <v>77</v>
      </c>
      <c r="E86" s="322" t="s">
        <v>95</v>
      </c>
      <c r="F86" s="323">
        <v>6</v>
      </c>
      <c r="G86" s="323"/>
      <c r="H86" s="24">
        <f>F86+G86</f>
        <v>6</v>
      </c>
      <c r="M86" s="30"/>
      <c r="N86" s="30"/>
      <c r="O86" s="30"/>
      <c r="P86" s="30"/>
      <c r="Q86" s="30"/>
    </row>
    <row r="87" spans="1:17" s="16" customFormat="1" ht="33" hidden="1" customHeight="1" x14ac:dyDescent="0.2">
      <c r="A87" s="318"/>
      <c r="B87" s="473" t="s">
        <v>19</v>
      </c>
      <c r="C87" s="474"/>
      <c r="D87" s="325" t="s">
        <v>77</v>
      </c>
      <c r="E87" s="322" t="s">
        <v>20</v>
      </c>
      <c r="F87" s="323">
        <v>36</v>
      </c>
      <c r="G87" s="323"/>
      <c r="H87" s="24">
        <f>F87+G87</f>
        <v>36</v>
      </c>
      <c r="M87" s="30"/>
      <c r="N87" s="30"/>
      <c r="O87" s="30"/>
      <c r="P87" s="30"/>
      <c r="Q87" s="30"/>
    </row>
    <row r="88" spans="1:17" s="16" customFormat="1" ht="109.5" hidden="1" customHeight="1" x14ac:dyDescent="0.2">
      <c r="A88" s="318"/>
      <c r="B88" s="531" t="s">
        <v>282</v>
      </c>
      <c r="C88" s="533"/>
      <c r="D88" s="325" t="s">
        <v>94</v>
      </c>
      <c r="E88" s="322" t="s">
        <v>204</v>
      </c>
      <c r="F88" s="323">
        <f>F75/F80</f>
        <v>42330</v>
      </c>
      <c r="G88" s="323"/>
      <c r="H88" s="24">
        <f>F88+G88</f>
        <v>42330</v>
      </c>
      <c r="M88" s="30"/>
      <c r="N88" s="30"/>
      <c r="O88" s="30"/>
      <c r="P88" s="30"/>
      <c r="Q88" s="30"/>
    </row>
    <row r="89" spans="1:17" s="16" customFormat="1" ht="21.6" hidden="1" customHeight="1" x14ac:dyDescent="0.2">
      <c r="A89" s="598" t="s">
        <v>169</v>
      </c>
      <c r="B89" s="599"/>
      <c r="C89" s="599"/>
      <c r="D89" s="599"/>
      <c r="E89" s="599"/>
      <c r="F89" s="599"/>
      <c r="G89" s="599"/>
      <c r="H89" s="600"/>
      <c r="M89" s="30"/>
      <c r="N89" s="30"/>
      <c r="O89" s="30"/>
      <c r="P89" s="30"/>
      <c r="Q89" s="30"/>
    </row>
    <row r="90" spans="1:17" s="16" customFormat="1" ht="38.450000000000003" hidden="1" customHeight="1" x14ac:dyDescent="0.2">
      <c r="A90" s="39" t="s">
        <v>125</v>
      </c>
      <c r="B90" s="559" t="s">
        <v>75</v>
      </c>
      <c r="C90" s="561"/>
      <c r="D90" s="318"/>
      <c r="E90" s="318"/>
      <c r="F90" s="318"/>
      <c r="G90" s="318"/>
      <c r="H90" s="318"/>
      <c r="M90" s="30"/>
      <c r="N90" s="30"/>
      <c r="O90" s="30"/>
      <c r="P90" s="30"/>
      <c r="Q90" s="30"/>
    </row>
    <row r="91" spans="1:17" s="16" customFormat="1" ht="14.25" hidden="1" x14ac:dyDescent="0.2">
      <c r="A91" s="318"/>
      <c r="B91" s="473" t="s">
        <v>128</v>
      </c>
      <c r="C91" s="474"/>
      <c r="D91" s="318" t="s">
        <v>94</v>
      </c>
      <c r="E91" s="318" t="s">
        <v>120</v>
      </c>
      <c r="F91" s="40">
        <f>E51</f>
        <v>84660</v>
      </c>
      <c r="G91" s="40"/>
      <c r="H91" s="40">
        <f>F91+G91</f>
        <v>84660</v>
      </c>
    </row>
    <row r="92" spans="1:17" s="16" customFormat="1" ht="15" x14ac:dyDescent="0.2">
      <c r="A92" s="39" t="s">
        <v>124</v>
      </c>
      <c r="B92" s="559" t="s">
        <v>96</v>
      </c>
      <c r="C92" s="561"/>
      <c r="D92" s="318"/>
      <c r="E92" s="318"/>
      <c r="F92" s="40"/>
      <c r="G92" s="40"/>
      <c r="H92" s="40"/>
    </row>
    <row r="93" spans="1:17" s="16" customFormat="1" ht="14.25" x14ac:dyDescent="0.2">
      <c r="A93" s="323"/>
      <c r="B93" s="473" t="s">
        <v>407</v>
      </c>
      <c r="C93" s="474"/>
      <c r="D93" s="318" t="s">
        <v>99</v>
      </c>
      <c r="E93" s="371" t="s">
        <v>204</v>
      </c>
      <c r="F93" s="40"/>
      <c r="G93" s="40">
        <v>100</v>
      </c>
      <c r="H93" s="40">
        <f>F93+G93</f>
        <v>100</v>
      </c>
    </row>
    <row r="94" spans="1:17" s="16" customFormat="1" ht="14.25" x14ac:dyDescent="0.2">
      <c r="B94" s="25"/>
      <c r="C94" s="25"/>
    </row>
    <row r="95" spans="1:17" s="16" customFormat="1" ht="51.75" customHeight="1" x14ac:dyDescent="0.2">
      <c r="B95" s="25"/>
      <c r="C95" s="25"/>
    </row>
    <row r="96" spans="1:17" s="16" customFormat="1" ht="18" customHeight="1" x14ac:dyDescent="0.2">
      <c r="B96" s="25"/>
      <c r="C96" s="25"/>
    </row>
    <row r="97" spans="1:12" s="16" customFormat="1" ht="14.25" x14ac:dyDescent="0.2">
      <c r="B97" s="25"/>
      <c r="C97" s="25"/>
    </row>
    <row r="98" spans="1:12" s="16" customFormat="1" ht="18.75" x14ac:dyDescent="0.3">
      <c r="A98" s="390" t="s">
        <v>136</v>
      </c>
      <c r="B98" s="390"/>
      <c r="C98" s="390"/>
      <c r="D98" s="372"/>
      <c r="E98" s="372"/>
      <c r="F98" s="70"/>
      <c r="G98" s="70"/>
      <c r="H98" s="376" t="s">
        <v>137</v>
      </c>
      <c r="I98" s="376"/>
    </row>
    <row r="99" spans="1:12" s="16" customFormat="1" ht="15" x14ac:dyDescent="0.25">
      <c r="A99" s="48"/>
      <c r="B99" s="48"/>
      <c r="C99" s="48"/>
      <c r="D99" s="377" t="s">
        <v>100</v>
      </c>
      <c r="E99" s="377"/>
      <c r="F99" s="47"/>
      <c r="G99" s="47"/>
      <c r="H99" s="374" t="s">
        <v>101</v>
      </c>
      <c r="I99" s="374"/>
    </row>
    <row r="100" spans="1:12" ht="18.75" x14ac:dyDescent="0.3">
      <c r="A100" s="71"/>
      <c r="B100" s="71"/>
      <c r="C100" s="71"/>
      <c r="D100" s="272"/>
      <c r="E100" s="272"/>
      <c r="F100" s="70"/>
      <c r="G100" s="70"/>
      <c r="H100" s="321"/>
      <c r="I100" s="321"/>
    </row>
    <row r="101" spans="1:12" ht="18.75" x14ac:dyDescent="0.3">
      <c r="A101" s="71" t="s">
        <v>102</v>
      </c>
      <c r="B101" s="71"/>
      <c r="C101" s="71"/>
      <c r="D101" s="70"/>
      <c r="E101" s="70"/>
      <c r="F101" s="70"/>
      <c r="G101" s="70"/>
      <c r="H101" s="70"/>
      <c r="I101" s="70"/>
    </row>
    <row r="102" spans="1:12" s="16" customFormat="1" ht="18.75" x14ac:dyDescent="0.3">
      <c r="A102" s="71"/>
      <c r="B102" s="71"/>
      <c r="C102" s="71"/>
      <c r="D102" s="70"/>
      <c r="E102" s="70"/>
      <c r="F102" s="70"/>
      <c r="G102" s="70"/>
      <c r="H102" s="70"/>
      <c r="I102" s="70"/>
    </row>
    <row r="103" spans="1:12" s="16" customFormat="1" ht="88.5" customHeight="1" x14ac:dyDescent="0.3">
      <c r="A103" s="676" t="s">
        <v>283</v>
      </c>
      <c r="B103" s="676"/>
      <c r="C103" s="676"/>
      <c r="D103" s="334"/>
      <c r="E103" s="334"/>
      <c r="F103" s="334"/>
      <c r="G103" s="334"/>
      <c r="H103" s="334"/>
      <c r="I103" s="334"/>
      <c r="J103" s="22"/>
      <c r="K103" s="22"/>
      <c r="L103" s="22"/>
    </row>
    <row r="104" spans="1:12" s="16" customFormat="1" ht="82.5" customHeight="1" x14ac:dyDescent="0.3">
      <c r="A104" s="378" t="s">
        <v>408</v>
      </c>
      <c r="B104" s="378"/>
      <c r="C104" s="378"/>
      <c r="D104" s="74"/>
      <c r="E104" s="74"/>
      <c r="F104" s="334"/>
      <c r="G104" s="334"/>
      <c r="H104" s="677" t="s">
        <v>409</v>
      </c>
      <c r="I104" s="677"/>
      <c r="J104" s="22"/>
      <c r="K104" s="22"/>
      <c r="L104" s="22"/>
    </row>
    <row r="105" spans="1:12" ht="18.75" x14ac:dyDescent="0.3">
      <c r="A105" s="334"/>
      <c r="B105" s="334"/>
      <c r="C105" s="335"/>
      <c r="D105" s="373" t="s">
        <v>100</v>
      </c>
      <c r="E105" s="373"/>
      <c r="F105" s="335"/>
      <c r="G105" s="335"/>
      <c r="H105" s="373" t="s">
        <v>101</v>
      </c>
      <c r="I105" s="373"/>
      <c r="J105" s="11"/>
      <c r="K105" s="11"/>
      <c r="L105" s="11"/>
    </row>
    <row r="106" spans="1:12" x14ac:dyDescent="0.2">
      <c r="A106" s="11"/>
      <c r="B106" s="336"/>
      <c r="C106" s="336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x14ac:dyDescent="0.2">
      <c r="A107" s="11"/>
      <c r="B107" s="675" t="s">
        <v>207</v>
      </c>
      <c r="C107" s="675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x14ac:dyDescent="0.2">
      <c r="A108" s="11"/>
      <c r="B108" s="337"/>
      <c r="C108" s="337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x14ac:dyDescent="0.2">
      <c r="A109" s="11"/>
      <c r="B109" s="338" t="s">
        <v>208</v>
      </c>
      <c r="C109" s="337"/>
      <c r="D109" s="11"/>
      <c r="E109" s="11"/>
      <c r="F109" s="11"/>
      <c r="G109" s="11"/>
      <c r="H109" s="11"/>
      <c r="I109" s="11"/>
      <c r="J109" s="11"/>
      <c r="K109" s="11"/>
      <c r="L109" s="11"/>
    </row>
  </sheetData>
  <mergeCells count="96">
    <mergeCell ref="B19:C19"/>
    <mergeCell ref="D19:G19"/>
    <mergeCell ref="H19:I19"/>
    <mergeCell ref="H1:L1"/>
    <mergeCell ref="H2:L2"/>
    <mergeCell ref="H3:L3"/>
    <mergeCell ref="H4:L4"/>
    <mergeCell ref="H5:L5"/>
    <mergeCell ref="H6:L7"/>
    <mergeCell ref="H8:L8"/>
    <mergeCell ref="H10:L10"/>
    <mergeCell ref="H11:L11"/>
    <mergeCell ref="A15:L15"/>
    <mergeCell ref="A16:L16"/>
    <mergeCell ref="J25:K25"/>
    <mergeCell ref="B20:C20"/>
    <mergeCell ref="D20:G20"/>
    <mergeCell ref="H20:I20"/>
    <mergeCell ref="B22:C22"/>
    <mergeCell ref="D22:G22"/>
    <mergeCell ref="H22:I22"/>
    <mergeCell ref="B23:C23"/>
    <mergeCell ref="D23:G23"/>
    <mergeCell ref="H23:I23"/>
    <mergeCell ref="C25:D25"/>
    <mergeCell ref="F25:I25"/>
    <mergeCell ref="B45:H45"/>
    <mergeCell ref="C26:D26"/>
    <mergeCell ref="F26:I26"/>
    <mergeCell ref="J26:K26"/>
    <mergeCell ref="A33:L33"/>
    <mergeCell ref="A34:L34"/>
    <mergeCell ref="A35:G35"/>
    <mergeCell ref="B36:G36"/>
    <mergeCell ref="B37:G37"/>
    <mergeCell ref="A40:I40"/>
    <mergeCell ref="B43:H43"/>
    <mergeCell ref="B44:H44"/>
    <mergeCell ref="B49:D49"/>
    <mergeCell ref="G49:H49"/>
    <mergeCell ref="B50:D50"/>
    <mergeCell ref="G50:H50"/>
    <mergeCell ref="B51:D51"/>
    <mergeCell ref="G51:H51"/>
    <mergeCell ref="A52:D52"/>
    <mergeCell ref="G52:H52"/>
    <mergeCell ref="A56:D56"/>
    <mergeCell ref="G56:H56"/>
    <mergeCell ref="A57:D57"/>
    <mergeCell ref="G57:H57"/>
    <mergeCell ref="B70:C70"/>
    <mergeCell ref="A58:D58"/>
    <mergeCell ref="G58:H58"/>
    <mergeCell ref="B61:C61"/>
    <mergeCell ref="A62:H62"/>
    <mergeCell ref="B63:C63"/>
    <mergeCell ref="B64:C64"/>
    <mergeCell ref="B65:C65"/>
    <mergeCell ref="B66:C66"/>
    <mergeCell ref="B67:C67"/>
    <mergeCell ref="B68:C68"/>
    <mergeCell ref="B69:C69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A98:C98"/>
    <mergeCell ref="D98:E98"/>
    <mergeCell ref="H98:I98"/>
    <mergeCell ref="B83:C83"/>
    <mergeCell ref="B84:C84"/>
    <mergeCell ref="B85:C85"/>
    <mergeCell ref="B86:C86"/>
    <mergeCell ref="B87:C87"/>
    <mergeCell ref="B88:C88"/>
    <mergeCell ref="A89:H89"/>
    <mergeCell ref="B90:C90"/>
    <mergeCell ref="B91:C91"/>
    <mergeCell ref="B92:C92"/>
    <mergeCell ref="B93:C93"/>
    <mergeCell ref="B107:C107"/>
    <mergeCell ref="D99:E99"/>
    <mergeCell ref="H99:I99"/>
    <mergeCell ref="A103:C103"/>
    <mergeCell ref="A104:C104"/>
    <mergeCell ref="H104:I104"/>
    <mergeCell ref="D105:E105"/>
    <mergeCell ref="H105:I105"/>
  </mergeCells>
  <conditionalFormatting sqref="C20:C21 L19:L20 D20 A23:B24 I24 D21:M21 A25:C26 M20 J23:M24 D23:E24 F24:G24 D26:M26 B19:B22 J22:L22 H19:H20 H22:H24 D25">
    <cfRule type="cellIs" dxfId="5" priority="3" stopIfTrue="1" operator="equal">
      <formula>0</formula>
    </cfRule>
  </conditionalFormatting>
  <conditionalFormatting sqref="C20:C21 D21:I21 H22:H23 B19:B22 H19:H20 A23:C23">
    <cfRule type="cellIs" dxfId="4" priority="2" stopIfTrue="1" operator="equal">
      <formula>0</formula>
    </cfRule>
  </conditionalFormatting>
  <conditionalFormatting sqref="D23">
    <cfRule type="cellIs" dxfId="3" priority="1" stopIfTrue="1" operator="equal">
      <formula>0</formula>
    </cfRule>
  </conditionalFormatting>
  <pageMargins left="0.15748031496062992" right="0.15748031496062992" top="0.19685039370078741" bottom="0.19685039370078741" header="0.31496062992125984" footer="0.31496062992125984"/>
  <pageSetup paperSize="9" scale="73" orientation="landscape" r:id="rId1"/>
  <rowBreaks count="2" manualBreakCount="2">
    <brk id="34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0611010</vt:lpstr>
      <vt:lpstr>0611020</vt:lpstr>
      <vt:lpstr>0611030</vt:lpstr>
      <vt:lpstr>0611090</vt:lpstr>
      <vt:lpstr>0611150</vt:lpstr>
      <vt:lpstr>0611161</vt:lpstr>
      <vt:lpstr>0615031</vt:lpstr>
      <vt:lpstr>0610160</vt:lpstr>
      <vt:lpstr>0611180</vt:lpstr>
      <vt:lpstr>0617363</vt:lpstr>
      <vt:lpstr>'0610160'!Область_печати</vt:lpstr>
      <vt:lpstr>'0611010'!Область_печати</vt:lpstr>
      <vt:lpstr>'0611020'!Область_печати</vt:lpstr>
      <vt:lpstr>'0611030'!Область_печати</vt:lpstr>
      <vt:lpstr>'0611090'!Область_печати</vt:lpstr>
      <vt:lpstr>'0611150'!Область_печати</vt:lpstr>
      <vt:lpstr>'0611161'!Область_печати</vt:lpstr>
      <vt:lpstr>'0615031'!Область_печати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admim</dc:creator>
  <cp:lastModifiedBy>Пользователь Windows</cp:lastModifiedBy>
  <cp:lastPrinted>2020-08-05T06:29:54Z</cp:lastPrinted>
  <dcterms:created xsi:type="dcterms:W3CDTF">2019-01-04T09:00:38Z</dcterms:created>
  <dcterms:modified xsi:type="dcterms:W3CDTF">2020-08-14T14:26:20Z</dcterms:modified>
</cp:coreProperties>
</file>