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Мои документы\На висвітлення 2024 рік\Рік 2024\Спецлікарня Ромни\"/>
    </mc:Choice>
  </mc:AlternateContent>
  <bookViews>
    <workbookView xWindow="-15" yWindow="-15" windowWidth="22335" windowHeight="12480"/>
  </bookViews>
  <sheets>
    <sheet name="Осн. фін. пок." sheetId="14"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s>
  <definedNames>
    <definedName name="__123Graph_XGRAPH3" hidden="1">[1]GDP!#REF!</definedName>
    <definedName name="aa">'[2]1993'!$A$1:$IV$3,'[2]1993'!$A$1:$A$65536</definedName>
    <definedName name="ad">'[3]МТР Газ України'!$B$1</definedName>
    <definedName name="as">'[4]МТР Газ України'!$B$1</definedName>
    <definedName name="asdf">[5]Inform!$E$6</definedName>
    <definedName name="asdfg">[5]Inform!$F$2</definedName>
    <definedName name="BuiltIn_Print_Area___1___1">#REF!</definedName>
    <definedName name="ClDate">[7]Inform!$E$6</definedName>
    <definedName name="ClDate_21">[8]Inform!$E$6</definedName>
    <definedName name="ClDate_25">[8]Inform!$E$6</definedName>
    <definedName name="ClDate_6">[9]Inform!$E$6</definedName>
    <definedName name="CompName">[7]Inform!$F$2</definedName>
    <definedName name="CompName_21">[8]Inform!$F$2</definedName>
    <definedName name="CompName_25">[8]Inform!$F$2</definedName>
    <definedName name="CompName_6">[9]Inform!$F$2</definedName>
    <definedName name="CompNameE">[7]Inform!$G$2</definedName>
    <definedName name="CompNameE_21">[8]Inform!$G$2</definedName>
    <definedName name="CompNameE_25">[8]Inform!$G$2</definedName>
    <definedName name="CompNameE_6">[9]Inform!$G$2</definedName>
    <definedName name="Cost_Category_National_ID">#REF!</definedName>
    <definedName name="Cе511">#REF!</definedName>
    <definedName name="d">'[10]МТР Газ України'!$B$4</definedName>
    <definedName name="dCPIb">[11]попер_роз!#REF!</definedName>
    <definedName name="dPPIb">[11]попер_роз!#REF!</definedName>
    <definedName name="ds">'[12]7  Інші витрати'!#REF!</definedName>
    <definedName name="Fact_Type_ID">#REF!</definedName>
    <definedName name="G">'[13]МТР Газ України'!$B$1</definedName>
    <definedName name="ij1sssss">'[14]7  Інші витрати'!#REF!</definedName>
    <definedName name="LastItem">[15]Лист1!$A$1</definedName>
    <definedName name="Load">'[16]МТР Газ України'!$B$4</definedName>
    <definedName name="Load_ID">'[17]МТР Газ України'!$B$4</definedName>
    <definedName name="Load_ID_10">'[18]7  Інші витрати'!#REF!</definedName>
    <definedName name="Load_ID_11">'[19]МТР Газ України'!$B$4</definedName>
    <definedName name="Load_ID_12">'[19]МТР Газ України'!$B$4</definedName>
    <definedName name="Load_ID_13">'[19]МТР Газ України'!$B$4</definedName>
    <definedName name="Load_ID_14">'[19]МТР Газ України'!$B$4</definedName>
    <definedName name="Load_ID_15">'[19]МТР Газ України'!$B$4</definedName>
    <definedName name="Load_ID_16">'[19]МТР Газ України'!$B$4</definedName>
    <definedName name="Load_ID_17">'[19]МТР Газ України'!$B$4</definedName>
    <definedName name="Load_ID_18">'[20]МТР Газ України'!$B$4</definedName>
    <definedName name="Load_ID_19">'[21]МТР Газ України'!$B$4</definedName>
    <definedName name="Load_ID_20">'[20]МТР Газ України'!$B$4</definedName>
    <definedName name="Load_ID_200">'[16]МТР Газ України'!$B$4</definedName>
    <definedName name="Load_ID_21">'[22]МТР Газ України'!$B$4</definedName>
    <definedName name="Load_ID_23">'[21]МТР Газ України'!$B$4</definedName>
    <definedName name="Load_ID_25">'[22]МТР Газ України'!$B$4</definedName>
    <definedName name="Load_ID_542">'[23]МТР Газ України'!$B$4</definedName>
    <definedName name="Load_ID_6">'[19]МТР Газ України'!$B$4</definedName>
    <definedName name="OpDate">[7]Inform!$E$5</definedName>
    <definedName name="OpDate_21">[8]Inform!$E$5</definedName>
    <definedName name="OpDate_25">[8]Inform!$E$5</definedName>
    <definedName name="OpDate_6">[9]Inform!$E$5</definedName>
    <definedName name="QR">[24]Inform!$E$5</definedName>
    <definedName name="qw">[5]Inform!$E$5</definedName>
    <definedName name="qwert">[5]Inform!$G$2</definedName>
    <definedName name="qwerty">'[4]МТР Газ України'!$B$4</definedName>
    <definedName name="ShowFil">[15]!ShowFil</definedName>
    <definedName name="SU_ID">#REF!</definedName>
    <definedName name="Time_ID">'[17]МТР Газ України'!$B$1</definedName>
    <definedName name="Time_ID_10">'[18]7  Інші витрати'!#REF!</definedName>
    <definedName name="Time_ID_11">'[19]МТР Газ України'!$B$1</definedName>
    <definedName name="Time_ID_12">'[19]МТР Газ України'!$B$1</definedName>
    <definedName name="Time_ID_13">'[19]МТР Газ України'!$B$1</definedName>
    <definedName name="Time_ID_14">'[19]МТР Газ України'!$B$1</definedName>
    <definedName name="Time_ID_15">'[19]МТР Газ України'!$B$1</definedName>
    <definedName name="Time_ID_16">'[19]МТР Газ України'!$B$1</definedName>
    <definedName name="Time_ID_17">'[19]МТР Газ України'!$B$1</definedName>
    <definedName name="Time_ID_18">'[20]МТР Газ України'!$B$1</definedName>
    <definedName name="Time_ID_19">'[21]МТР Газ України'!$B$1</definedName>
    <definedName name="Time_ID_20">'[20]МТР Газ України'!$B$1</definedName>
    <definedName name="Time_ID_21">'[22]МТР Газ України'!$B$1</definedName>
    <definedName name="Time_ID_23">'[21]МТР Газ України'!$B$1</definedName>
    <definedName name="Time_ID_25">'[22]МТР Газ України'!$B$1</definedName>
    <definedName name="Time_ID_6">'[19]МТР Газ України'!$B$1</definedName>
    <definedName name="Time_ID0">'[17]МТР Газ України'!$F$1</definedName>
    <definedName name="Time_ID0_10">'[18]7  Інші витрати'!#REF!</definedName>
    <definedName name="Time_ID0_11">'[19]МТР Газ України'!$F$1</definedName>
    <definedName name="Time_ID0_12">'[19]МТР Газ України'!$F$1</definedName>
    <definedName name="Time_ID0_13">'[19]МТР Газ України'!$F$1</definedName>
    <definedName name="Time_ID0_14">'[19]МТР Газ України'!$F$1</definedName>
    <definedName name="Time_ID0_15">'[19]МТР Газ України'!$F$1</definedName>
    <definedName name="Time_ID0_16">'[19]МТР Газ України'!$F$1</definedName>
    <definedName name="Time_ID0_17">'[19]МТР Газ України'!$F$1</definedName>
    <definedName name="Time_ID0_18">'[20]МТР Газ України'!$F$1</definedName>
    <definedName name="Time_ID0_19">'[21]МТР Газ України'!$F$1</definedName>
    <definedName name="Time_ID0_20">'[20]МТР Газ України'!$F$1</definedName>
    <definedName name="Time_ID0_21">'[22]МТР Газ України'!$F$1</definedName>
    <definedName name="Time_ID0_23">'[21]МТР Газ України'!$F$1</definedName>
    <definedName name="Time_ID0_25">'[22]МТР Газ України'!$F$1</definedName>
    <definedName name="Time_ID0_6">'[19]МТР Газ України'!$F$1</definedName>
    <definedName name="ttttttt">#REF!</definedName>
    <definedName name="Unit">[7]Inform!$E$38</definedName>
    <definedName name="Unit_21">[8]Inform!$E$38</definedName>
    <definedName name="Unit_25">[8]Inform!$E$38</definedName>
    <definedName name="Unit_6">[9]Inform!$E$38</definedName>
    <definedName name="WQER">'[25]МТР Газ України'!$B$4</definedName>
    <definedName name="wr">'[25]МТР Газ України'!$B$4</definedName>
    <definedName name="yyyy">#REF!</definedName>
    <definedName name="zx">'[4]МТР Газ України'!$F$1</definedName>
    <definedName name="zxc">[5]Inform!$E$38</definedName>
    <definedName name="а">'[14]7  Інші витрати'!#REF!</definedName>
    <definedName name="ав">#REF!</definedName>
    <definedName name="аен">'[25]МТР Газ України'!$B$4</definedName>
    <definedName name="_xlnm.Database">'[26]Ener '!$A$1:$G$2645</definedName>
    <definedName name="в">'[27]МТР Газ України'!$F$1</definedName>
    <definedName name="ватт">'[28]БАЗА  '!#REF!</definedName>
    <definedName name="Д">'[16]МТР Газ України'!$B$4</definedName>
    <definedName name="е">#REF!</definedName>
    <definedName name="є">#REF!</definedName>
    <definedName name="_xlnm.Print_Titles" localSheetId="0">'Осн. фін. пок.'!$28:$30</definedName>
    <definedName name="Заголовки_для_печати_МИ">'[29]1993'!$A$1:$IV$3,'[29]1993'!$A$1:$A$65536</definedName>
    <definedName name="і">[31]Inform!$F$2</definedName>
    <definedName name="ів">#REF!</definedName>
    <definedName name="ів___0">#REF!</definedName>
    <definedName name="ів_22">#REF!</definedName>
    <definedName name="ів_26">#REF!</definedName>
    <definedName name="іваіа">'[30]7  Інші витрати'!#REF!</definedName>
    <definedName name="іваф">#REF!</definedName>
    <definedName name="івів">'[13]МТР Газ України'!$B$1</definedName>
    <definedName name="іцу">[24]Inform!$G$2</definedName>
    <definedName name="йуц">#REF!</definedName>
    <definedName name="йцу">#REF!</definedName>
    <definedName name="йцуйй">#REF!</definedName>
    <definedName name="йцукц">'[30]7  Інші витрати'!#REF!</definedName>
    <definedName name="КЕ">#REF!</definedName>
    <definedName name="КЕ___0">#REF!</definedName>
    <definedName name="КЕ_22">#REF!</definedName>
    <definedName name="КЕ_26">#REF!</definedName>
    <definedName name="кен">#REF!</definedName>
    <definedName name="л">#REF!</definedName>
    <definedName name="_xlnm.Print_Area" localSheetId="0">'Осн. фін. пок.'!$A$1:$L$199</definedName>
    <definedName name="п">'[14]7  Інші витрати'!#REF!</definedName>
    <definedName name="пдв">'[16]МТР Газ України'!$B$4</definedName>
    <definedName name="пдв_утг">'[16]МТР Газ України'!$F$1</definedName>
    <definedName name="План">#REF!</definedName>
    <definedName name="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#REF!</definedName>
    <definedName name="ппп">[32]Inform!$E$6</definedName>
    <definedName name="р">#REF!</definedName>
    <definedName name="т">[33]Inform!$E$6</definedName>
    <definedName name="тариф">[34]Inform!$G$2</definedName>
    <definedName name="уйцукйцуйу">#REF!</definedName>
    <definedName name="уке">[35]Inform!$G$2</definedName>
    <definedName name="УТГ">'[16]МТР Газ України'!$B$4</definedName>
    <definedName name="фів">'[25]МТР Газ України'!$B$4</definedName>
    <definedName name="фіваіф">'[30]7  Інші витрати'!#REF!</definedName>
    <definedName name="фф">'[27]МТР Газ України'!$F$1</definedName>
    <definedName name="ц">'[14]7  Інші витрати'!#REF!</definedName>
    <definedName name="ччч">'[36]БАЗА  '!#REF!</definedName>
    <definedName name="ш">#REF!</definedName>
  </definedNames>
  <calcPr calcId="162913" fullCalcOnLoad="1"/>
</workbook>
</file>

<file path=xl/calcChain.xml><?xml version="1.0" encoding="utf-8"?>
<calcChain xmlns="http://schemas.openxmlformats.org/spreadsheetml/2006/main">
  <c r="F192" i="14" l="1"/>
  <c r="F166" i="14"/>
  <c r="G166" i="14" s="1"/>
  <c r="D190" i="14"/>
  <c r="D191" i="14"/>
  <c r="D192" i="14"/>
  <c r="D193" i="14"/>
  <c r="D173" i="14"/>
  <c r="C139" i="14"/>
  <c r="D139" i="14"/>
  <c r="F152" i="14"/>
  <c r="F150" i="14"/>
  <c r="D143" i="14"/>
  <c r="F119" i="14"/>
  <c r="F115" i="14"/>
  <c r="F84" i="14"/>
  <c r="F79" i="14"/>
  <c r="F75" i="14"/>
  <c r="G68" i="14"/>
  <c r="H64" i="14"/>
  <c r="H66" i="14"/>
  <c r="G65" i="14"/>
  <c r="H62" i="14"/>
  <c r="G61" i="14"/>
  <c r="H55" i="14"/>
  <c r="G54" i="14"/>
  <c r="G53" i="14"/>
  <c r="D50" i="14"/>
  <c r="G47" i="14"/>
  <c r="D79" i="14"/>
  <c r="C189" i="14"/>
  <c r="C190" i="14"/>
  <c r="C191" i="14"/>
  <c r="C192" i="14"/>
  <c r="C193" i="14"/>
  <c r="C188" i="14"/>
  <c r="C112" i="14"/>
  <c r="C70" i="14"/>
  <c r="C63" i="14"/>
  <c r="C60" i="14" s="1"/>
  <c r="C59" i="14" s="1"/>
  <c r="C104" i="14" s="1"/>
  <c r="C79" i="14"/>
  <c r="C51" i="14"/>
  <c r="C46" i="14" s="1"/>
  <c r="F107" i="14"/>
  <c r="C182" i="14"/>
  <c r="C183" i="14"/>
  <c r="C184" i="14"/>
  <c r="C185" i="14"/>
  <c r="C186" i="14"/>
  <c r="C181" i="14"/>
  <c r="C180" i="14" s="1"/>
  <c r="C41" i="14"/>
  <c r="C33" i="14"/>
  <c r="C32" i="14" s="1"/>
  <c r="D51" i="14"/>
  <c r="D46" i="14"/>
  <c r="G57" i="14"/>
  <c r="H57" i="14"/>
  <c r="D182" i="14"/>
  <c r="D183" i="14"/>
  <c r="D184" i="14"/>
  <c r="D185" i="14"/>
  <c r="D186" i="14"/>
  <c r="D181" i="14"/>
  <c r="F193" i="14"/>
  <c r="F191" i="14"/>
  <c r="H177" i="14"/>
  <c r="G176" i="14"/>
  <c r="G175" i="14"/>
  <c r="F189" i="14"/>
  <c r="F181" i="14"/>
  <c r="G181" i="14"/>
  <c r="G179" i="14"/>
  <c r="F143" i="14"/>
  <c r="G143" i="14" s="1"/>
  <c r="F144" i="14"/>
  <c r="F145" i="14"/>
  <c r="F146" i="14"/>
  <c r="F147" i="14"/>
  <c r="G147" i="14" s="1"/>
  <c r="F148" i="14"/>
  <c r="H148" i="14" s="1"/>
  <c r="F155" i="14"/>
  <c r="F142" i="14"/>
  <c r="G144" i="14"/>
  <c r="E149" i="14"/>
  <c r="D141" i="14"/>
  <c r="F141" i="14"/>
  <c r="G141" i="14" s="1"/>
  <c r="G132" i="14"/>
  <c r="G125" i="14"/>
  <c r="F122" i="14"/>
  <c r="G122" i="14"/>
  <c r="C107" i="14"/>
  <c r="C115" i="14"/>
  <c r="C120" i="14" s="1"/>
  <c r="G88" i="14"/>
  <c r="H83" i="14"/>
  <c r="G71" i="14"/>
  <c r="H67" i="14"/>
  <c r="H42" i="14"/>
  <c r="F36" i="14"/>
  <c r="G36" i="14"/>
  <c r="H56" i="14"/>
  <c r="G55" i="14"/>
  <c r="H49" i="14"/>
  <c r="H48" i="14"/>
  <c r="G34" i="14"/>
  <c r="F41" i="14"/>
  <c r="H43" i="14"/>
  <c r="G39" i="14"/>
  <c r="H37" i="14"/>
  <c r="G35" i="14"/>
  <c r="D33" i="14"/>
  <c r="E143" i="14"/>
  <c r="D84" i="14"/>
  <c r="G56" i="14"/>
  <c r="H40" i="14"/>
  <c r="G40" i="14"/>
  <c r="H39" i="14"/>
  <c r="D168" i="14"/>
  <c r="D189" i="14" s="1"/>
  <c r="D126" i="14"/>
  <c r="D127" i="14"/>
  <c r="D122" i="14" s="1"/>
  <c r="D130" i="14"/>
  <c r="D131" i="14"/>
  <c r="D108" i="14"/>
  <c r="D109" i="14"/>
  <c r="D107" i="14" s="1"/>
  <c r="D110" i="14"/>
  <c r="D114" i="14"/>
  <c r="D112" i="14" s="1"/>
  <c r="D118" i="14"/>
  <c r="D115" i="14" s="1"/>
  <c r="D40" i="14"/>
  <c r="D36" i="14" s="1"/>
  <c r="D58" i="14"/>
  <c r="D69" i="14"/>
  <c r="D74" i="14"/>
  <c r="D76" i="14"/>
  <c r="D77" i="14"/>
  <c r="D78" i="14"/>
  <c r="D81" i="14"/>
  <c r="D82" i="14"/>
  <c r="D90" i="14"/>
  <c r="D91" i="14"/>
  <c r="D93" i="14"/>
  <c r="D94" i="14"/>
  <c r="D96" i="14"/>
  <c r="D97" i="14"/>
  <c r="D98" i="14"/>
  <c r="D99" i="14"/>
  <c r="D100" i="14"/>
  <c r="D101" i="14"/>
  <c r="D102" i="14"/>
  <c r="E189" i="14"/>
  <c r="G189" i="14" s="1"/>
  <c r="E190" i="14"/>
  <c r="E191" i="14"/>
  <c r="E192" i="14"/>
  <c r="H192" i="14" s="1"/>
  <c r="E193" i="14"/>
  <c r="H193" i="14" s="1"/>
  <c r="E188" i="14"/>
  <c r="E70" i="14"/>
  <c r="E63" i="14" s="1"/>
  <c r="E60" i="14" s="1"/>
  <c r="E84" i="14"/>
  <c r="E36" i="14"/>
  <c r="E41" i="14"/>
  <c r="C173" i="14"/>
  <c r="G85" i="14"/>
  <c r="G43" i="14"/>
  <c r="G133" i="14"/>
  <c r="E33" i="14"/>
  <c r="G168" i="14"/>
  <c r="G169" i="14"/>
  <c r="G170" i="14"/>
  <c r="G171" i="14"/>
  <c r="G172" i="14"/>
  <c r="E166" i="14"/>
  <c r="F183" i="14"/>
  <c r="H183" i="14" s="1"/>
  <c r="E173" i="14"/>
  <c r="E115" i="14"/>
  <c r="H38" i="14"/>
  <c r="E51" i="14"/>
  <c r="E46" i="14" s="1"/>
  <c r="C122" i="14"/>
  <c r="C129" i="14" s="1"/>
  <c r="C161" i="14"/>
  <c r="C157" i="14"/>
  <c r="E95" i="14"/>
  <c r="G95" i="14" s="1"/>
  <c r="F95" i="14"/>
  <c r="D95" i="14"/>
  <c r="E92" i="14"/>
  <c r="H92" i="14"/>
  <c r="F92" i="14"/>
  <c r="E89" i="14"/>
  <c r="F89" i="14"/>
  <c r="D89" i="14"/>
  <c r="F87" i="14"/>
  <c r="E79" i="14"/>
  <c r="H34" i="14"/>
  <c r="G99" i="14"/>
  <c r="G93" i="14"/>
  <c r="G52" i="14"/>
  <c r="G62" i="14"/>
  <c r="G69" i="14"/>
  <c r="G72" i="14"/>
  <c r="G76" i="14"/>
  <c r="G77" i="14"/>
  <c r="G78" i="14"/>
  <c r="G80" i="14"/>
  <c r="G81" i="14"/>
  <c r="G82" i="14"/>
  <c r="G83" i="14"/>
  <c r="G90" i="14"/>
  <c r="G94" i="14"/>
  <c r="G97" i="14"/>
  <c r="G98" i="14"/>
  <c r="G100" i="14"/>
  <c r="G101" i="14"/>
  <c r="G102" i="14"/>
  <c r="H108" i="14"/>
  <c r="H109" i="14"/>
  <c r="H110" i="14"/>
  <c r="H111" i="14"/>
  <c r="H113" i="14"/>
  <c r="H114" i="14"/>
  <c r="H116" i="14"/>
  <c r="H117" i="14"/>
  <c r="H118" i="14"/>
  <c r="H119" i="14"/>
  <c r="G108" i="14"/>
  <c r="G109" i="14"/>
  <c r="G110" i="14"/>
  <c r="G111" i="14"/>
  <c r="G113" i="14"/>
  <c r="G114" i="14"/>
  <c r="G116" i="14"/>
  <c r="G117" i="14"/>
  <c r="G118" i="14"/>
  <c r="G119" i="14"/>
  <c r="E112" i="14"/>
  <c r="F112" i="14"/>
  <c r="G112" i="14" s="1"/>
  <c r="E107" i="14"/>
  <c r="H123" i="14"/>
  <c r="H125" i="14"/>
  <c r="H126" i="14"/>
  <c r="H127" i="14"/>
  <c r="H128" i="14"/>
  <c r="H130" i="14"/>
  <c r="H131" i="14"/>
  <c r="H133" i="14"/>
  <c r="G123" i="14"/>
  <c r="G126" i="14"/>
  <c r="G127" i="14"/>
  <c r="G128" i="14"/>
  <c r="G130" i="14"/>
  <c r="G131" i="14"/>
  <c r="H158" i="14"/>
  <c r="H159" i="14"/>
  <c r="H160" i="14"/>
  <c r="H162" i="14"/>
  <c r="H163" i="14"/>
  <c r="H164" i="14"/>
  <c r="G158" i="14"/>
  <c r="G159" i="14"/>
  <c r="G160" i="14"/>
  <c r="G162" i="14"/>
  <c r="G163" i="14"/>
  <c r="G164" i="14"/>
  <c r="E161" i="14"/>
  <c r="F161" i="14"/>
  <c r="G161" i="14" s="1"/>
  <c r="E157" i="14"/>
  <c r="F157" i="14"/>
  <c r="E180" i="14"/>
  <c r="H168" i="14"/>
  <c r="H169" i="14"/>
  <c r="H170" i="14"/>
  <c r="H171" i="14"/>
  <c r="H172" i="14"/>
  <c r="H178" i="14"/>
  <c r="H194" i="14"/>
  <c r="G177" i="14"/>
  <c r="G194" i="14"/>
  <c r="C166" i="14"/>
  <c r="H65" i="14"/>
  <c r="H68" i="14"/>
  <c r="H69" i="14"/>
  <c r="H72" i="14"/>
  <c r="H74" i="14"/>
  <c r="H75" i="14"/>
  <c r="H76" i="14"/>
  <c r="H100" i="14"/>
  <c r="H101" i="14"/>
  <c r="H102" i="14"/>
  <c r="C143" i="14"/>
  <c r="C141" i="14" s="1"/>
  <c r="C149" i="14" s="1"/>
  <c r="C152" i="14"/>
  <c r="C138" i="14" s="1"/>
  <c r="D157" i="14"/>
  <c r="D161" i="14"/>
  <c r="H97" i="14"/>
  <c r="H95" i="14"/>
  <c r="H81" i="14"/>
  <c r="H77" i="14"/>
  <c r="H94" i="14"/>
  <c r="H90" i="14"/>
  <c r="H82" i="14"/>
  <c r="H80" i="14"/>
  <c r="H78" i="14"/>
  <c r="H98" i="14"/>
  <c r="H93" i="14"/>
  <c r="H157" i="14"/>
  <c r="H52" i="14"/>
  <c r="G74" i="14"/>
  <c r="H96" i="14"/>
  <c r="H99" i="14"/>
  <c r="G91" i="14"/>
  <c r="G67" i="14"/>
  <c r="H91" i="14"/>
  <c r="G96" i="14"/>
  <c r="G49" i="14"/>
  <c r="G157" i="14"/>
  <c r="H85" i="14"/>
  <c r="G38" i="14"/>
  <c r="H161" i="14"/>
  <c r="G89" i="14"/>
  <c r="G92" i="14"/>
  <c r="H88" i="14"/>
  <c r="G42" i="14"/>
  <c r="H47" i="14"/>
  <c r="G37" i="14"/>
  <c r="H36" i="14"/>
  <c r="G44" i="14"/>
  <c r="D41" i="14"/>
  <c r="H176" i="14"/>
  <c r="H179" i="14"/>
  <c r="F186" i="14"/>
  <c r="H186" i="14"/>
  <c r="H147" i="14"/>
  <c r="H144" i="14"/>
  <c r="H150" i="14"/>
  <c r="G152" i="14"/>
  <c r="H152" i="14"/>
  <c r="G153" i="14"/>
  <c r="H153" i="14"/>
  <c r="D153" i="14"/>
  <c r="H154" i="14"/>
  <c r="G154" i="14"/>
  <c r="D154" i="14"/>
  <c r="G167" i="14"/>
  <c r="H167" i="14"/>
  <c r="D167" i="14"/>
  <c r="D188" i="14" s="1"/>
  <c r="H166" i="14"/>
  <c r="H71" i="14"/>
  <c r="H35" i="14"/>
  <c r="F33" i="14"/>
  <c r="G33" i="14"/>
  <c r="D149" i="14"/>
  <c r="F149" i="14" s="1"/>
  <c r="H149" i="14" s="1"/>
  <c r="G155" i="14"/>
  <c r="F182" i="14"/>
  <c r="G178" i="14"/>
  <c r="F185" i="14"/>
  <c r="G185" i="14"/>
  <c r="F184" i="14"/>
  <c r="G184" i="14"/>
  <c r="F190" i="14"/>
  <c r="H190" i="14"/>
  <c r="H175" i="14"/>
  <c r="F173" i="14"/>
  <c r="H174" i="14"/>
  <c r="G174" i="14"/>
  <c r="F188" i="14"/>
  <c r="H188" i="14" s="1"/>
  <c r="H107" i="14"/>
  <c r="H132" i="14"/>
  <c r="F129" i="14"/>
  <c r="H122" i="14"/>
  <c r="G124" i="14"/>
  <c r="H124" i="14"/>
  <c r="H185" i="14"/>
  <c r="H184" i="14"/>
  <c r="H182" i="14"/>
  <c r="H181" i="14"/>
  <c r="G188" i="14"/>
  <c r="E32" i="14"/>
  <c r="E59" i="14"/>
  <c r="E103" i="14"/>
  <c r="C103" i="14"/>
  <c r="G73" i="14"/>
  <c r="H73" i="14"/>
  <c r="G66" i="14"/>
  <c r="G64" i="14"/>
  <c r="H61" i="14"/>
  <c r="H54" i="14"/>
  <c r="F51" i="14"/>
  <c r="H51" i="14"/>
  <c r="H53" i="14"/>
  <c r="G50" i="14"/>
  <c r="H50" i="14"/>
  <c r="G48" i="14"/>
  <c r="H41" i="14"/>
  <c r="H33" i="14"/>
  <c r="G51" i="14"/>
  <c r="F46" i="14"/>
  <c r="H46" i="14" s="1"/>
  <c r="G46" i="14"/>
  <c r="G186" i="14"/>
  <c r="G190" i="14"/>
  <c r="G183" i="14"/>
  <c r="H191" i="14"/>
  <c r="H189" i="14"/>
  <c r="G192" i="14"/>
  <c r="D180" i="14"/>
  <c r="G149" i="14"/>
  <c r="H141" i="14"/>
  <c r="H112" i="14"/>
  <c r="F120" i="14"/>
  <c r="G115" i="14"/>
  <c r="D138" i="14"/>
  <c r="D151" i="14"/>
  <c r="F151" i="14" s="1"/>
  <c r="G151" i="14" l="1"/>
  <c r="H151" i="14"/>
  <c r="G129" i="14"/>
  <c r="H129" i="14"/>
  <c r="H87" i="14"/>
  <c r="D32" i="14"/>
  <c r="D103" i="14" s="1"/>
  <c r="H146" i="14"/>
  <c r="G146" i="14"/>
  <c r="G193" i="14"/>
  <c r="G107" i="14"/>
  <c r="F70" i="14"/>
  <c r="G75" i="14"/>
  <c r="H173" i="14"/>
  <c r="G173" i="14"/>
  <c r="C105" i="14"/>
  <c r="E104" i="14"/>
  <c r="E105" i="14" s="1"/>
  <c r="G182" i="14"/>
  <c r="F180" i="14"/>
  <c r="D87" i="14"/>
  <c r="H89" i="14"/>
  <c r="E87" i="14"/>
  <c r="G87" i="14" s="1"/>
  <c r="E120" i="14"/>
  <c r="D70" i="14"/>
  <c r="D63" i="14" s="1"/>
  <c r="D60" i="14" s="1"/>
  <c r="D59" i="14" s="1"/>
  <c r="D104" i="14" s="1"/>
  <c r="D120" i="14"/>
  <c r="D129" i="14"/>
  <c r="G41" i="14"/>
  <c r="F32" i="14"/>
  <c r="F138" i="14"/>
  <c r="H155" i="14"/>
  <c r="G145" i="14"/>
  <c r="H145" i="14"/>
  <c r="F139" i="14"/>
  <c r="H143" i="14"/>
  <c r="G191" i="14"/>
  <c r="H79" i="14"/>
  <c r="G79" i="14"/>
  <c r="H115" i="14"/>
  <c r="D166" i="14"/>
  <c r="D187" i="14" s="1"/>
  <c r="G70" i="14" l="1"/>
  <c r="F63" i="14"/>
  <c r="H70" i="14"/>
  <c r="G139" i="14"/>
  <c r="H139" i="14"/>
  <c r="G138" i="14"/>
  <c r="H138" i="14"/>
  <c r="H120" i="14"/>
  <c r="G120" i="14"/>
  <c r="H180" i="14"/>
  <c r="H187" i="14" s="1"/>
  <c r="F187" i="14"/>
  <c r="G187" i="14" s="1"/>
  <c r="G180" i="14"/>
  <c r="F103" i="14"/>
  <c r="H32" i="14"/>
  <c r="C137" i="14"/>
  <c r="C135" i="14"/>
  <c r="C136" i="14"/>
  <c r="D105" i="14"/>
  <c r="D136" i="14" l="1"/>
  <c r="D135" i="14"/>
  <c r="D137" i="14"/>
  <c r="G63" i="14"/>
  <c r="G60" i="14" s="1"/>
  <c r="H63" i="14"/>
  <c r="F60" i="14"/>
  <c r="G103" i="14"/>
  <c r="H103" i="14"/>
  <c r="F59" i="14" l="1"/>
  <c r="H60" i="14"/>
  <c r="H59" i="14" l="1"/>
  <c r="G59" i="14"/>
  <c r="F104" i="14"/>
  <c r="H104" i="14" l="1"/>
  <c r="G104" i="14"/>
  <c r="F105" i="14"/>
  <c r="F137" i="14" l="1"/>
  <c r="H105" i="14"/>
  <c r="G105" i="14"/>
  <c r="F135" i="14"/>
  <c r="F136" i="14"/>
  <c r="G135" i="14" l="1"/>
  <c r="H135" i="14"/>
  <c r="G136" i="14"/>
  <c r="H136" i="14"/>
  <c r="G137" i="14"/>
  <c r="H137" i="14"/>
</calcChain>
</file>

<file path=xl/sharedStrings.xml><?xml version="1.0" encoding="utf-8"?>
<sst xmlns="http://schemas.openxmlformats.org/spreadsheetml/2006/main" count="266" uniqueCount="245">
  <si>
    <t>капітальне будівництво</t>
  </si>
  <si>
    <t>придбання (виготовлення) основних засобів</t>
  </si>
  <si>
    <t>придбання (створення) нематеріальних активів</t>
  </si>
  <si>
    <t>Витрати на оплату праці</t>
  </si>
  <si>
    <t>Амортизація</t>
  </si>
  <si>
    <t>за ЗКГНГ</t>
  </si>
  <si>
    <t>за СПОДУ</t>
  </si>
  <si>
    <t xml:space="preserve">за  КВЕД  </t>
  </si>
  <si>
    <t xml:space="preserve">Місцезнаходження  </t>
  </si>
  <si>
    <t xml:space="preserve">Телефон </t>
  </si>
  <si>
    <t xml:space="preserve">Прізвище та ініціали керівника  </t>
  </si>
  <si>
    <t xml:space="preserve">Підприємство  </t>
  </si>
  <si>
    <t xml:space="preserve">Організаційно-правова форма </t>
  </si>
  <si>
    <t xml:space="preserve">Вид економічної діяльності    </t>
  </si>
  <si>
    <t xml:space="preserve">Галузь     </t>
  </si>
  <si>
    <t xml:space="preserve">Код рядка </t>
  </si>
  <si>
    <t>Територія</t>
  </si>
  <si>
    <t>Форма власності</t>
  </si>
  <si>
    <t>придбання (виготовлення) інших необоротних матеріальних активів</t>
  </si>
  <si>
    <t>модернізація, модифікація (добудова, дообладнання, реконструкція) основних засобів</t>
  </si>
  <si>
    <t>(підпис)</t>
  </si>
  <si>
    <t>податок на доходи фізичних осіб</t>
  </si>
  <si>
    <t>І. Формування фінансових результатів</t>
  </si>
  <si>
    <t xml:space="preserve">         (ініціали, прізвище)    </t>
  </si>
  <si>
    <t>рентна плата за транспортування</t>
  </si>
  <si>
    <t>_____________________________</t>
  </si>
  <si>
    <t>Середньооблікова кількість штатних працівників</t>
  </si>
  <si>
    <t>за КОАТУУ</t>
  </si>
  <si>
    <t>за КОПФГ</t>
  </si>
  <si>
    <t xml:space="preserve">за ЄДРПОУ </t>
  </si>
  <si>
    <t>Рік</t>
  </si>
  <si>
    <t>Власний капітал</t>
  </si>
  <si>
    <t>IІ. Розрахунки з бюджетом</t>
  </si>
  <si>
    <t>Довгострокові зобов'язання і забезпечення</t>
  </si>
  <si>
    <t>Поточні зобов'язання і забезпечення</t>
  </si>
  <si>
    <t>Стандарти звітності П(с)БОУ</t>
  </si>
  <si>
    <t>Стандарти звітності МСФЗ</t>
  </si>
  <si>
    <t>Основні фінансові показники</t>
  </si>
  <si>
    <t>Коефіцієнт фінансової стійкості</t>
  </si>
  <si>
    <t>Факт наростаючим підсумком з початку року</t>
  </si>
  <si>
    <t>ЗВІТ</t>
  </si>
  <si>
    <t>(квартал, рік)</t>
  </si>
  <si>
    <t>факт</t>
  </si>
  <si>
    <t>Коди</t>
  </si>
  <si>
    <t>минулий рік</t>
  </si>
  <si>
    <t>поточний рік</t>
  </si>
  <si>
    <t xml:space="preserve">план </t>
  </si>
  <si>
    <t>Усього активи</t>
  </si>
  <si>
    <t>Усього зобов'язання і забезпечення</t>
  </si>
  <si>
    <t>відхилення,  +/–</t>
  </si>
  <si>
    <t>виконання, %</t>
  </si>
  <si>
    <t>Найменування показника</t>
  </si>
  <si>
    <t>адміністративно-управлінський персонал</t>
  </si>
  <si>
    <t>директор</t>
  </si>
  <si>
    <t>власні кошти</t>
  </si>
  <si>
    <t>Капітальні інвестиції, усього, у тому числі:</t>
  </si>
  <si>
    <t>Джерела капітальних інвестицій, усього, у тому числі:</t>
  </si>
  <si>
    <t>Середньомісячні витрати на оплату праці одного працівника (гривень), усього, у тому числі:</t>
  </si>
  <si>
    <t>капітальний ремонт</t>
  </si>
  <si>
    <t>Необоротні активи, усього, у тому числі:</t>
  </si>
  <si>
    <t>Основні засоби</t>
  </si>
  <si>
    <t>первісна вартість</t>
  </si>
  <si>
    <t>знос</t>
  </si>
  <si>
    <t>Оборотні активи, усього, у тому числі:</t>
  </si>
  <si>
    <t>Гроші та їх еквіваленти</t>
  </si>
  <si>
    <t>Рентабельність діяльності</t>
  </si>
  <si>
    <t>Рентабельність активів</t>
  </si>
  <si>
    <t>Рентабельність власного капіталу</t>
  </si>
  <si>
    <t>Коефіцієнт зносу основних засобів</t>
  </si>
  <si>
    <r>
      <t xml:space="preserve">Середня кількість працівників </t>
    </r>
    <r>
      <rPr>
        <sz val="14"/>
        <rFont val="Times New Roman"/>
        <family val="1"/>
        <charset val="204"/>
      </rPr>
      <t>(штатних працівників, зовнішніх сумісників та працівників, що працюють за цивільно-правовими договорами)</t>
    </r>
    <r>
      <rPr>
        <b/>
        <sz val="14"/>
        <rFont val="Times New Roman"/>
        <family val="1"/>
        <charset val="204"/>
      </rPr>
      <t>, у тому числі:</t>
    </r>
  </si>
  <si>
    <t xml:space="preserve">                                                 (посада)</t>
  </si>
  <si>
    <t>Отримано залучених коштів, усього, у тому числі:</t>
  </si>
  <si>
    <t>Повернено залучених коштів, усього, у тому числі:</t>
  </si>
  <si>
    <t>Сплата податків та зборів до Державного бюджету України (податкові платежі), усього, у тому числі:</t>
  </si>
  <si>
    <t>Сплата податків та зборів до місцевих бюджетів (податкові платежі)</t>
  </si>
  <si>
    <t>Інші податки, збори та платежі на користь держави,
усього, у тому числі:</t>
  </si>
  <si>
    <t xml:space="preserve">єдиний внесок на загальнообов'язкове державне соціальне страхування               </t>
  </si>
  <si>
    <t>Одиниця виміру, тис. грн</t>
  </si>
  <si>
    <t>рентна плата за користування надрами</t>
  </si>
  <si>
    <t>залучені кредитні кошти</t>
  </si>
  <si>
    <t>бюджетне фінансування</t>
  </si>
  <si>
    <t>інші джерела</t>
  </si>
  <si>
    <t>У тому числі державні гранти і субсидії</t>
  </si>
  <si>
    <t>У тому числі фінансові запозичення</t>
  </si>
  <si>
    <t>довгострокові зобов'язання</t>
  </si>
  <si>
    <t>короткострокові зобов'язання</t>
  </si>
  <si>
    <t>інші фінансові зобов'язання</t>
  </si>
  <si>
    <r>
      <t xml:space="preserve">Орган управління  </t>
    </r>
    <r>
      <rPr>
        <b/>
        <i/>
        <sz val="14"/>
        <rFont val="Times New Roman"/>
        <family val="1"/>
        <charset val="204"/>
      </rPr>
      <t xml:space="preserve"> </t>
    </r>
  </si>
  <si>
    <t>податок на додану вартість, що підлягає сплаті до бюджету за підсумками звітного періоду</t>
  </si>
  <si>
    <t>податок на додану вартість, що підлягає відшкодуванню з бюджету за підсумками звітного періоду</t>
  </si>
  <si>
    <t>податок на землю</t>
  </si>
  <si>
    <t>військовий збір</t>
  </si>
  <si>
    <t>частка орендної плати, що перераховується до місцевого бюджету</t>
  </si>
  <si>
    <t xml:space="preserve">Усього виплат на користь держави </t>
  </si>
  <si>
    <t xml:space="preserve">інші податки, збори та платежі на користь держави
</t>
  </si>
  <si>
    <t>8100/1</t>
  </si>
  <si>
    <t>8100/2</t>
  </si>
  <si>
    <t>8100/3</t>
  </si>
  <si>
    <t>8100/4</t>
  </si>
  <si>
    <t>ІІІ. Капітальні інвестиції</t>
  </si>
  <si>
    <t>ІV. Коефіцієнтний аналіз</t>
  </si>
  <si>
    <t>V. Звіт про фінансовий стан</t>
  </si>
  <si>
    <t>VI. Кредитна політика</t>
  </si>
  <si>
    <t>VII. Дані про персонал та витрати на оплату праці</t>
  </si>
  <si>
    <t>дебіторська заборгованість</t>
  </si>
  <si>
    <t>ДОХОДИ</t>
  </si>
  <si>
    <t>Дохід від надання послуг, в т.ч.:</t>
  </si>
  <si>
    <t>від послуг за договором з НСЗУ</t>
  </si>
  <si>
    <t>від інших платних послуг, що надаються згідно з основною діяльністю КНП</t>
  </si>
  <si>
    <t>Дохід з місцевого бюджету від фінансової підтримки</t>
  </si>
  <si>
    <t>Інші доходи, в т. ч.:</t>
  </si>
  <si>
    <t>дохід від операційної оренди активів</t>
  </si>
  <si>
    <t>від додаткової (господарської) діяльності</t>
  </si>
  <si>
    <t>дохід від реалізації активів (крім нерухомого майна)</t>
  </si>
  <si>
    <t>від отриманих благодійних внесків, грантів та дарунків</t>
  </si>
  <si>
    <t>ВИТРАТИ</t>
  </si>
  <si>
    <t>Поточні витрати</t>
  </si>
  <si>
    <t>Заробітна плата</t>
  </si>
  <si>
    <t>Нарахування на оплату праці</t>
  </si>
  <si>
    <t>Використання товарів і послуг</t>
  </si>
  <si>
    <t>Предмети, матеріали, обладнання та інвентар</t>
  </si>
  <si>
    <t>Медикаменти та перев'язувальний матеріал</t>
  </si>
  <si>
    <t>Продукти харчування</t>
  </si>
  <si>
    <t>Оплата послуг (крім комунальних)</t>
  </si>
  <si>
    <t>Витрати на відрядження</t>
  </si>
  <si>
    <t>Витрати та заходи соціального призначення</t>
  </si>
  <si>
    <t>Оплата комунальних послуг та енергоносіїв</t>
  </si>
  <si>
    <t>Оплата теплопостачання</t>
  </si>
  <si>
    <t>Оплата водопостачання та водовідведення</t>
  </si>
  <si>
    <t>Оплата електроенергії</t>
  </si>
  <si>
    <t>Оплата природного газу</t>
  </si>
  <si>
    <t>Оплата інших енергоносіїв та інших комунальних послуг</t>
  </si>
  <si>
    <t>Оплата енергосервісу</t>
  </si>
  <si>
    <t>Дослідження і розробки, виконання державних (регіональних) програм</t>
  </si>
  <si>
    <t>Обслуговування боргових зобов'язань</t>
  </si>
  <si>
    <t>Соціальне забезпечення</t>
  </si>
  <si>
    <t>Виплата пенсій і допомоги</t>
  </si>
  <si>
    <t>Стипендії</t>
  </si>
  <si>
    <t>Капітальні витрати</t>
  </si>
  <si>
    <t>Придбання обладнання та предметів довгострокового використання</t>
  </si>
  <si>
    <t>Капітальне будівництво (придбання)</t>
  </si>
  <si>
    <t>Капітальне будівництво (придбання) житла</t>
  </si>
  <si>
    <t>Капітальне будівництво (придбання) інших об'єктів</t>
  </si>
  <si>
    <t>Капітальний ремонт</t>
  </si>
  <si>
    <t>Капітальний ремонт житлового фонду (приміщень)</t>
  </si>
  <si>
    <t>Капітальний ремонт інших об'єктів</t>
  </si>
  <si>
    <t xml:space="preserve">Реконструкція та реставрація </t>
  </si>
  <si>
    <t>Реконстукція житлового фонду (приміщень)</t>
  </si>
  <si>
    <t>Реконструкція та реставрація інших об'єктів</t>
  </si>
  <si>
    <t>Реставрація пам'яток культури, історії та архітектури</t>
  </si>
  <si>
    <t>Створення державних запасів та резервів</t>
  </si>
  <si>
    <t>Придбання землі та нематеріальних активів</t>
  </si>
  <si>
    <t>УСЬОГО ДОХОДИ</t>
  </si>
  <si>
    <t>УСЬОГО ВИТРАТИ</t>
  </si>
  <si>
    <t>Фінансовий результат</t>
  </si>
  <si>
    <r>
      <t>Інші виплати населенню (</t>
    </r>
    <r>
      <rPr>
        <i/>
        <sz val="14"/>
        <rFont val="Times New Roman"/>
        <family val="1"/>
        <charset val="204"/>
      </rPr>
      <t>розшифрувати)</t>
    </r>
  </si>
  <si>
    <t>11000</t>
  </si>
  <si>
    <t>11001</t>
  </si>
  <si>
    <t>11002</t>
  </si>
  <si>
    <t>11003</t>
  </si>
  <si>
    <t>11010</t>
  </si>
  <si>
    <t>11011</t>
  </si>
  <si>
    <t>11012</t>
  </si>
  <si>
    <t>11013</t>
  </si>
  <si>
    <t>лікарі</t>
  </si>
  <si>
    <t>середній медичний персонал</t>
  </si>
  <si>
    <t>молодший медичний персонал</t>
  </si>
  <si>
    <t>інші працівники</t>
  </si>
  <si>
    <t>Фонд оплати праці, у тому числі:</t>
  </si>
  <si>
    <t>13000</t>
  </si>
  <si>
    <t>13001</t>
  </si>
  <si>
    <t>13002</t>
  </si>
  <si>
    <t>13003</t>
  </si>
  <si>
    <t>13004</t>
  </si>
  <si>
    <t>13005</t>
  </si>
  <si>
    <t>13006</t>
  </si>
  <si>
    <t>12000</t>
  </si>
  <si>
    <t>12001</t>
  </si>
  <si>
    <t>12002</t>
  </si>
  <si>
    <t>12003</t>
  </si>
  <si>
    <t>12004</t>
  </si>
  <si>
    <t>12005</t>
  </si>
  <si>
    <t>12006</t>
  </si>
  <si>
    <t>14001</t>
  </si>
  <si>
    <t>14002</t>
  </si>
  <si>
    <t>14003</t>
  </si>
  <si>
    <t>14004</t>
  </si>
  <si>
    <t>14005</t>
  </si>
  <si>
    <t>14006</t>
  </si>
  <si>
    <t>14000</t>
  </si>
  <si>
    <t>15001</t>
  </si>
  <si>
    <t>15002</t>
  </si>
  <si>
    <t>15003</t>
  </si>
  <si>
    <t>15004</t>
  </si>
  <si>
    <t>15005</t>
  </si>
  <si>
    <t>15006</t>
  </si>
  <si>
    <t>Сума простроченої заборгованості із заробітної плати на кінець звітного періоду</t>
  </si>
  <si>
    <t>16000</t>
  </si>
  <si>
    <t>15000</t>
  </si>
  <si>
    <t xml:space="preserve">ПРО ВИКОНАННЯ ФІНАНСОВОГО ПЛАНУ НЕКОМЕРЦІЙНОГО ПІДПРИЄМСТВА </t>
  </si>
  <si>
    <t>1045/1</t>
  </si>
  <si>
    <t>1045/2</t>
  </si>
  <si>
    <t>Інші витрати (розшифрувати)</t>
  </si>
  <si>
    <t>Додаток 2</t>
  </si>
  <si>
    <t>до Порядку  складання, затвердження фінансових планів комунальних некомерційних унітарних підприємств та Закладів (крім розпорядників бюджетних коштів), що належать до спільної власності територіальних громад сіл, селищ, міст Сумської області, та контролю за їх виконанням</t>
  </si>
  <si>
    <t xml:space="preserve"> Комунальне некомерційне підприємство "Сумськох обласної ради Обласна клінічна спеціалізована лікарня"</t>
  </si>
  <si>
    <t>Комунальне некомерційне підприємство</t>
  </si>
  <si>
    <t>м.Ромни, обл.Сумська</t>
  </si>
  <si>
    <t>Міністерство охорони здоров"я</t>
  </si>
  <si>
    <t>діяльність лікарняних закладів</t>
  </si>
  <si>
    <t>комунальна</t>
  </si>
  <si>
    <t>42001, обл.Сумська, м.Ромни, б-р Європейський,29.</t>
  </si>
  <si>
    <t>5448 5-22-12</t>
  </si>
  <si>
    <t>Головко Т.І.</t>
  </si>
  <si>
    <t>02000369</t>
  </si>
  <si>
    <t>86.1</t>
  </si>
  <si>
    <t>1045/3</t>
  </si>
  <si>
    <t>1045/4</t>
  </si>
  <si>
    <t>1045/5</t>
  </si>
  <si>
    <t>1045/6</t>
  </si>
  <si>
    <t>Натуральне надходження</t>
  </si>
  <si>
    <t>експлуатаційні витрати</t>
  </si>
  <si>
    <t>% банку</t>
  </si>
  <si>
    <t>неопераційний дохід від амортизації</t>
  </si>
  <si>
    <t>Субвенція з державного бюджету місцевим бюджетам на здійснення підтримки окремих закладів та заходів у системі охорони здоров’я (перебування та лікування пацієнтів з примусовими заходдами медичного характеру)</t>
  </si>
  <si>
    <t>Субвенція підтримки (медична субвенція)</t>
  </si>
  <si>
    <r>
      <t xml:space="preserve">інші доходи </t>
    </r>
    <r>
      <rPr>
        <b/>
        <i/>
        <sz val="14"/>
        <rFont val="Times New Roman"/>
        <family val="1"/>
        <charset val="204"/>
      </rPr>
      <t>(розшифрувати)</t>
    </r>
  </si>
  <si>
    <t>Податки</t>
  </si>
  <si>
    <t xml:space="preserve"> </t>
  </si>
  <si>
    <t xml:space="preserve">                  ___Т.І. Головко_____________</t>
  </si>
  <si>
    <t>неопераційний дохід(від цільових запасів,амортизації статутного капіталу)</t>
  </si>
  <si>
    <t>відшкодування комунальних, експлуатаційні</t>
  </si>
  <si>
    <t>Інші поточні витрати</t>
  </si>
  <si>
    <t>Незавершені капітальні інвестиції</t>
  </si>
  <si>
    <t>Субвенція підтримки м.Охтирка</t>
  </si>
  <si>
    <t>Забезпечення оплати комунальних послуг та енергоносіїв</t>
  </si>
  <si>
    <t>Забезпечення фінансування оглядів водіїв з метою виявлення стану алкогольного,наркотичного чи іншого сп'яніння або перебування під впливом лікарських препаратів, що знижують увагу та швидкість реакції</t>
  </si>
  <si>
    <t>Забезпечення оплати праці з нарахуваннями медичних працівників, які будуть залучені до роботи в контрольній медичній комісії обласного військового комісаріату</t>
  </si>
  <si>
    <t>Забезпечення оплати пільгових пенсій</t>
  </si>
  <si>
    <t>Дохід з місцевого бюджету за цільовими програмами</t>
  </si>
  <si>
    <t>2070/1</t>
  </si>
  <si>
    <t>за __ІV  квартал 2024 року._____</t>
  </si>
  <si>
    <t>Звітний період (__ІV_ квартал___2024__ рік)</t>
  </si>
  <si>
    <t>Додаткова дотація ( Ромни )</t>
  </si>
  <si>
    <r>
      <t>Керівник</t>
    </r>
    <r>
      <rPr>
        <sz val="14"/>
        <rFont val="Times New Roman"/>
        <family val="1"/>
        <charset val="204"/>
      </rPr>
      <t xml:space="preserve">   ____________ Директор________________________</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</si>
</sst>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65" formatCode="#,##0&quot;р.&quot;;[Red]\-#,##0&quot;р.&quot;"/>
    <numFmt numFmtId="166" formatCode="#,##0.00&quot;р.&quot;;\-#,##0.00&quot;р.&quot;"/>
    <numFmt numFmtId="171" formatCode="_-* #,##0.00_р_._-;\-* #,##0.00_р_._-;_-* &quot;-&quot;??_р_._-;_-@_-"/>
    <numFmt numFmtId="179" formatCode="_-* #,##0.00_₴_-;\-* #,##0.00_₴_-;_-* &quot;-&quot;??_₴_-;_-@_-"/>
    <numFmt numFmtId="195" formatCode="_-* #,##0.00\ _г_р_н_._-;\-* #,##0.00\ _г_р_н_._-;_-* &quot;-&quot;??\ _г_р_н_._-;_-@_-"/>
    <numFmt numFmtId="197" formatCode="#,##0.0"/>
    <numFmt numFmtId="202" formatCode="###\ ##0.000"/>
    <numFmt numFmtId="203" formatCode="_(&quot;$&quot;* #,##0.00_);_(&quot;$&quot;* \(#,##0.00\);_(&quot;$&quot;* &quot;-&quot;??_);_(@_)"/>
    <numFmt numFmtId="204" formatCode="_(* #,##0_);_(* \(#,##0\);_(* &quot;-&quot;_);_(@_)"/>
    <numFmt numFmtId="205" formatCode="_(* #,##0.00_);_(* \(#,##0.00\);_(* &quot;-&quot;??_);_(@_)"/>
    <numFmt numFmtId="206" formatCode="#,##0.0_ ;[Red]\-#,##0.0\ "/>
    <numFmt numFmtId="207" formatCode="0.0;\(0.0\);\ ;\-"/>
    <numFmt numFmtId="213" formatCode="_(* #,##0.0_);_(* \(#,##0.0\);_(* &quot;-&quot;_);_(@_)"/>
    <numFmt numFmtId="214" formatCode="_(* #,##0.00_);_(* \(#,##0.00\);_(* &quot;-&quot;_);_(@_)"/>
    <numFmt numFmtId="218" formatCode="_-* #,##0.0\ _₴_-;\-* #,##0.0\ _₴_-;_-* &quot;-&quot;?\ _₴_-;_-@_-"/>
  </numFmts>
  <fonts count="67">
    <font>
      <sz val="10"/>
      <name val="Arial Cyr"/>
      <charset val="204"/>
    </font>
    <font>
      <sz val="11"/>
      <color indexed="8"/>
      <name val="Calibri"/>
      <family val="2"/>
      <charset val="204"/>
    </font>
    <font>
      <sz val="10"/>
      <name val="Arial Cyr"/>
      <charset val="204"/>
    </font>
    <font>
      <sz val="8"/>
      <name val="Arial Cyr"/>
      <charset val="204"/>
    </font>
    <font>
      <b/>
      <sz val="14"/>
      <name val="Times New Roman"/>
      <family val="1"/>
      <charset val="204"/>
    </font>
    <font>
      <sz val="14"/>
      <name val="Times New Roman"/>
      <family val="1"/>
      <charset val="204"/>
    </font>
    <font>
      <u/>
      <sz val="14"/>
      <name val="Times New Roman"/>
      <family val="1"/>
      <charset val="204"/>
    </font>
    <font>
      <i/>
      <sz val="14"/>
      <name val="Times New Roman"/>
      <family val="1"/>
      <charset val="204"/>
    </font>
    <font>
      <b/>
      <i/>
      <sz val="14"/>
      <name val="Times New Roman"/>
      <family val="1"/>
      <charset val="204"/>
    </font>
    <font>
      <sz val="8"/>
      <name val="Arial"/>
      <family val="2"/>
    </font>
    <font>
      <sz val="10"/>
      <name val="Arial"/>
      <family val="2"/>
      <charset val="204"/>
    </font>
    <font>
      <sz val="10"/>
      <name val="Arial Cyr"/>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Helv"/>
      <charset val="204"/>
    </font>
    <font>
      <sz val="11"/>
      <color indexed="8"/>
      <name val="Arial Cyr"/>
      <family val="2"/>
      <charset val="204"/>
    </font>
    <font>
      <sz val="11"/>
      <color indexed="9"/>
      <name val="Arial Cyr"/>
      <family val="2"/>
      <charset val="204"/>
    </font>
    <font>
      <b/>
      <sz val="12"/>
      <name val="Arial"/>
      <family val="2"/>
      <charset val="204"/>
    </font>
    <font>
      <sz val="10"/>
      <name val="FreeSet"/>
      <family val="2"/>
    </font>
    <font>
      <u/>
      <sz val="10"/>
      <color indexed="12"/>
      <name val="Arial"/>
      <family val="2"/>
      <charset val="204"/>
    </font>
    <font>
      <b/>
      <sz val="14"/>
      <name val="Arial"/>
      <family val="2"/>
      <charset val="204"/>
    </font>
    <font>
      <b/>
      <sz val="12"/>
      <color indexed="9"/>
      <name val="Arial"/>
      <family val="2"/>
      <charset val="204"/>
    </font>
    <font>
      <b/>
      <i/>
      <sz val="14"/>
      <name val="Arial"/>
      <family val="2"/>
      <charset val="204"/>
    </font>
    <font>
      <b/>
      <i/>
      <sz val="14"/>
      <color indexed="9"/>
      <name val="Arial"/>
      <family val="2"/>
      <charset val="204"/>
    </font>
    <font>
      <b/>
      <i/>
      <sz val="12"/>
      <color indexed="9"/>
      <name val="Arial"/>
      <family val="2"/>
      <charset val="204"/>
    </font>
    <font>
      <b/>
      <sz val="11"/>
      <name val="Arial"/>
      <family val="2"/>
      <charset val="204"/>
    </font>
    <font>
      <b/>
      <sz val="11"/>
      <color indexed="9"/>
      <name val="Arial"/>
      <family val="2"/>
      <charset val="204"/>
    </font>
    <font>
      <sz val="12"/>
      <color indexed="9"/>
      <name val="Bookman Old Style"/>
      <family val="1"/>
      <charset val="204"/>
    </font>
    <font>
      <sz val="11"/>
      <name val="Arial"/>
      <family val="2"/>
      <charset val="204"/>
    </font>
    <font>
      <sz val="11"/>
      <color indexed="9"/>
      <name val="Arial"/>
      <family val="2"/>
      <charset val="204"/>
    </font>
    <font>
      <i/>
      <sz val="11"/>
      <name val="Arial"/>
      <family val="2"/>
      <charset val="204"/>
    </font>
    <font>
      <b/>
      <i/>
      <sz val="11"/>
      <color indexed="9"/>
      <name val="Arial"/>
      <family val="2"/>
      <charset val="204"/>
    </font>
    <font>
      <b/>
      <sz val="10"/>
      <name val="Arial"/>
      <family val="2"/>
      <charset val="204"/>
    </font>
    <font>
      <sz val="11"/>
      <color indexed="62"/>
      <name val="Arial Cyr"/>
      <family val="2"/>
      <charset val="204"/>
    </font>
    <font>
      <b/>
      <sz val="11"/>
      <color indexed="63"/>
      <name val="Arial Cyr"/>
      <family val="2"/>
      <charset val="204"/>
    </font>
    <font>
      <b/>
      <sz val="11"/>
      <color indexed="52"/>
      <name val="Arial Cyr"/>
      <family val="2"/>
      <charset val="204"/>
    </font>
    <font>
      <b/>
      <sz val="15"/>
      <color indexed="56"/>
      <name val="Arial Cyr"/>
      <family val="2"/>
      <charset val="204"/>
    </font>
    <font>
      <b/>
      <sz val="13"/>
      <color indexed="56"/>
      <name val="Arial Cyr"/>
      <family val="2"/>
      <charset val="204"/>
    </font>
    <font>
      <b/>
      <sz val="11"/>
      <color indexed="56"/>
      <name val="Arial Cyr"/>
      <family val="2"/>
      <charset val="204"/>
    </font>
    <font>
      <b/>
      <sz val="11"/>
      <color indexed="8"/>
      <name val="Arial Cyr"/>
      <family val="2"/>
      <charset val="204"/>
    </font>
    <font>
      <b/>
      <sz val="11"/>
      <color indexed="9"/>
      <name val="Arial Cyr"/>
      <family val="2"/>
      <charset val="204"/>
    </font>
    <font>
      <sz val="11"/>
      <color indexed="60"/>
      <name val="Arial Cyr"/>
      <family val="2"/>
      <charset val="204"/>
    </font>
    <font>
      <sz val="11"/>
      <color indexed="20"/>
      <name val="Arial Cyr"/>
      <family val="2"/>
      <charset val="204"/>
    </font>
    <font>
      <i/>
      <sz val="11"/>
      <color indexed="23"/>
      <name val="Arial Cyr"/>
      <family val="2"/>
      <charset val="204"/>
    </font>
    <font>
      <sz val="12"/>
      <name val="Arial Cyr"/>
      <family val="2"/>
      <charset val="204"/>
    </font>
    <font>
      <sz val="11"/>
      <color indexed="52"/>
      <name val="Arial Cyr"/>
      <family val="2"/>
      <charset val="204"/>
    </font>
    <font>
      <sz val="10"/>
      <name val="Helv"/>
    </font>
    <font>
      <sz val="11"/>
      <color indexed="10"/>
      <name val="Arial Cyr"/>
      <family val="2"/>
      <charset val="204"/>
    </font>
    <font>
      <sz val="12"/>
      <name val="Journal"/>
    </font>
    <font>
      <sz val="11"/>
      <color indexed="17"/>
      <name val="Arial Cyr"/>
      <family val="2"/>
      <charset val="204"/>
    </font>
    <font>
      <sz val="10"/>
      <name val="Tahoma"/>
      <family val="2"/>
      <charset val="204"/>
    </font>
    <font>
      <sz val="10"/>
      <name val="Petersburg"/>
    </font>
    <font>
      <sz val="11"/>
      <color theme="1"/>
      <name val="Calibri"/>
      <family val="2"/>
      <charset val="204"/>
      <scheme val="minor"/>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9"/>
        <bgColor indexed="64"/>
      </patternFill>
    </fill>
    <fill>
      <patternFill patternType="solid">
        <fgColor indexed="43"/>
      </patternFill>
    </fill>
    <fill>
      <patternFill patternType="solid">
        <fgColor indexed="44"/>
        <bgColor indexed="64"/>
      </patternFill>
    </fill>
    <fill>
      <patternFill patternType="solid">
        <fgColor indexed="26"/>
      </patternFill>
    </fill>
    <fill>
      <patternFill patternType="solid">
        <fgColor indexed="47"/>
        <bgColor indexed="64"/>
      </patternFill>
    </fill>
    <fill>
      <patternFill patternType="solid">
        <fgColor indexed="41"/>
        <bgColor indexed="64"/>
      </patternFill>
    </fill>
    <fill>
      <patternFill patternType="solid">
        <fgColor indexed="22"/>
        <bgColor indexed="64"/>
      </patternFill>
    </fill>
    <fill>
      <patternFill patternType="solid">
        <fgColor rgb="FFFFFF00"/>
        <bgColor indexed="64"/>
      </patternFill>
    </fill>
    <fill>
      <patternFill patternType="solid">
        <fgColor rgb="FF92D050"/>
        <bgColor indexed="64"/>
      </patternFill>
    </fill>
  </fills>
  <borders count="25">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double">
        <color indexed="64"/>
      </top>
      <bottom style="thin">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top/>
      <bottom style="thin">
        <color indexed="64"/>
      </bottom>
      <diagonal/>
    </border>
  </borders>
  <cellStyleXfs count="353">
    <xf numFmtId="0" fontId="0"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29" fillId="2" borderId="0" applyNumberFormat="0" applyBorder="0" applyAlignment="0" applyProtection="0"/>
    <xf numFmtId="0" fontId="1" fillId="2" borderId="0" applyNumberFormat="0" applyBorder="0" applyAlignment="0" applyProtection="0"/>
    <xf numFmtId="0" fontId="29" fillId="3" borderId="0" applyNumberFormat="0" applyBorder="0" applyAlignment="0" applyProtection="0"/>
    <xf numFmtId="0" fontId="1" fillId="3" borderId="0" applyNumberFormat="0" applyBorder="0" applyAlignment="0" applyProtection="0"/>
    <xf numFmtId="0" fontId="29" fillId="4" borderId="0" applyNumberFormat="0" applyBorder="0" applyAlignment="0" applyProtection="0"/>
    <xf numFmtId="0" fontId="1" fillId="4" borderId="0" applyNumberFormat="0" applyBorder="0" applyAlignment="0" applyProtection="0"/>
    <xf numFmtId="0" fontId="29" fillId="5" borderId="0" applyNumberFormat="0" applyBorder="0" applyAlignment="0" applyProtection="0"/>
    <xf numFmtId="0" fontId="1" fillId="5" borderId="0" applyNumberFormat="0" applyBorder="0" applyAlignment="0" applyProtection="0"/>
    <xf numFmtId="0" fontId="29" fillId="6" borderId="0" applyNumberFormat="0" applyBorder="0" applyAlignment="0" applyProtection="0"/>
    <xf numFmtId="0" fontId="1" fillId="6" borderId="0" applyNumberFormat="0" applyBorder="0" applyAlignment="0" applyProtection="0"/>
    <xf numFmtId="0" fontId="29"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9" fillId="8" borderId="0" applyNumberFormat="0" applyBorder="0" applyAlignment="0" applyProtection="0"/>
    <xf numFmtId="0" fontId="1" fillId="8" borderId="0" applyNumberFormat="0" applyBorder="0" applyAlignment="0" applyProtection="0"/>
    <xf numFmtId="0" fontId="29" fillId="9" borderId="0" applyNumberFormat="0" applyBorder="0" applyAlignment="0" applyProtection="0"/>
    <xf numFmtId="0" fontId="1" fillId="9" borderId="0" applyNumberFormat="0" applyBorder="0" applyAlignment="0" applyProtection="0"/>
    <xf numFmtId="0" fontId="29" fillId="10" borderId="0" applyNumberFormat="0" applyBorder="0" applyAlignment="0" applyProtection="0"/>
    <xf numFmtId="0" fontId="1" fillId="10" borderId="0" applyNumberFormat="0" applyBorder="0" applyAlignment="0" applyProtection="0"/>
    <xf numFmtId="0" fontId="29" fillId="5" borderId="0" applyNumberFormat="0" applyBorder="0" applyAlignment="0" applyProtection="0"/>
    <xf numFmtId="0" fontId="1" fillId="5" borderId="0" applyNumberFormat="0" applyBorder="0" applyAlignment="0" applyProtection="0"/>
    <xf numFmtId="0" fontId="29" fillId="8" borderId="0" applyNumberFormat="0" applyBorder="0" applyAlignment="0" applyProtection="0"/>
    <xf numFmtId="0" fontId="1" fillId="8" borderId="0" applyNumberFormat="0" applyBorder="0" applyAlignment="0" applyProtection="0"/>
    <xf numFmtId="0" fontId="29" fillId="11" borderId="0" applyNumberFormat="0" applyBorder="0" applyAlignment="0" applyProtection="0"/>
    <xf numFmtId="0" fontId="1" fillId="11" borderId="0" applyNumberFormat="0" applyBorder="0" applyAlignment="0" applyProtection="0"/>
    <xf numFmtId="0" fontId="12" fillId="12"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30" fillId="12" borderId="0" applyNumberFormat="0" applyBorder="0" applyAlignment="0" applyProtection="0"/>
    <xf numFmtId="0" fontId="12" fillId="12" borderId="0" applyNumberFormat="0" applyBorder="0" applyAlignment="0" applyProtection="0"/>
    <xf numFmtId="0" fontId="30" fillId="9" borderId="0" applyNumberFormat="0" applyBorder="0" applyAlignment="0" applyProtection="0"/>
    <xf numFmtId="0" fontId="12" fillId="9" borderId="0" applyNumberFormat="0" applyBorder="0" applyAlignment="0" applyProtection="0"/>
    <xf numFmtId="0" fontId="30" fillId="10" borderId="0" applyNumberFormat="0" applyBorder="0" applyAlignment="0" applyProtection="0"/>
    <xf numFmtId="0" fontId="12" fillId="10" borderId="0" applyNumberFormat="0" applyBorder="0" applyAlignment="0" applyProtection="0"/>
    <xf numFmtId="0" fontId="30" fillId="13" borderId="0" applyNumberFormat="0" applyBorder="0" applyAlignment="0" applyProtection="0"/>
    <xf numFmtId="0" fontId="12" fillId="13" borderId="0" applyNumberFormat="0" applyBorder="0" applyAlignment="0" applyProtection="0"/>
    <xf numFmtId="0" fontId="30" fillId="14" borderId="0" applyNumberFormat="0" applyBorder="0" applyAlignment="0" applyProtection="0"/>
    <xf numFmtId="0" fontId="12" fillId="14" borderId="0" applyNumberFormat="0" applyBorder="0" applyAlignment="0" applyProtection="0"/>
    <xf numFmtId="0" fontId="30" fillId="15" borderId="0" applyNumberFormat="0" applyBorder="0" applyAlignment="0" applyProtection="0"/>
    <xf numFmtId="0" fontId="12" fillId="15" borderId="0" applyNumberFormat="0" applyBorder="0" applyAlignment="0" applyProtection="0"/>
    <xf numFmtId="0" fontId="12" fillId="16" borderId="0" applyNumberFormat="0" applyBorder="0" applyAlignment="0" applyProtection="0"/>
    <xf numFmtId="0" fontId="12" fillId="17" borderId="0" applyNumberFormat="0" applyBorder="0" applyAlignment="0" applyProtection="0"/>
    <xf numFmtId="0" fontId="12" fillId="18"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9" borderId="0" applyNumberFormat="0" applyBorder="0" applyAlignment="0" applyProtection="0"/>
    <xf numFmtId="0" fontId="23" fillId="3" borderId="0" applyNumberFormat="0" applyBorder="0" applyAlignment="0" applyProtection="0"/>
    <xf numFmtId="0" fontId="15" fillId="20" borderId="1" applyNumberFormat="0" applyAlignment="0" applyProtection="0"/>
    <xf numFmtId="0" fontId="20" fillId="21" borderId="2" applyNumberFormat="0" applyAlignment="0" applyProtection="0"/>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195" fontId="10" fillId="0" borderId="0" applyFont="0" applyFill="0" applyBorder="0" applyAlignment="0" applyProtection="0"/>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0" fontId="24" fillId="0" borderId="0" applyNumberFormat="0" applyFill="0" applyBorder="0" applyAlignment="0" applyProtection="0"/>
    <xf numFmtId="202" fontId="32" fillId="0" borderId="0" applyAlignment="0">
      <alignment wrapText="1"/>
    </xf>
    <xf numFmtId="0" fontId="27" fillId="4" borderId="0" applyNumberFormat="0" applyBorder="0" applyAlignment="0" applyProtection="0"/>
    <xf numFmtId="0" fontId="16" fillId="0" borderId="4" applyNumberFormat="0" applyFill="0" applyAlignment="0" applyProtection="0"/>
    <xf numFmtId="0" fontId="17" fillId="0" borderId="5" applyNumberFormat="0" applyFill="0" applyAlignment="0" applyProtection="0"/>
    <xf numFmtId="0" fontId="18" fillId="0" borderId="6" applyNumberFormat="0" applyFill="0" applyAlignment="0" applyProtection="0"/>
    <xf numFmtId="0" fontId="18" fillId="0" borderId="0" applyNumberFormat="0" applyFill="0" applyBorder="0" applyAlignment="0" applyProtection="0"/>
    <xf numFmtId="0" fontId="33" fillId="0" borderId="0" applyNumberFormat="0" applyFill="0" applyBorder="0" applyAlignment="0" applyProtection="0">
      <alignment vertical="top"/>
      <protection locked="0"/>
    </xf>
    <xf numFmtId="0" fontId="13" fillId="7" borderId="1" applyNumberFormat="0" applyAlignment="0" applyProtection="0"/>
    <xf numFmtId="49" fontId="10" fillId="0" borderId="0" applyNumberFormat="0" applyFont="0" applyAlignment="0">
      <alignment vertical="top" wrapText="1"/>
      <protection locked="0"/>
    </xf>
    <xf numFmtId="49" fontId="10" fillId="0" borderId="0" applyNumberFormat="0" applyFont="0" applyAlignment="0">
      <alignment vertical="top" wrapText="1"/>
    </xf>
    <xf numFmtId="49" fontId="10" fillId="0" borderId="0" applyNumberFormat="0" applyFont="0" applyAlignment="0">
      <alignment vertical="top" wrapText="1"/>
    </xf>
    <xf numFmtId="49" fontId="10" fillId="0" borderId="0" applyNumberFormat="0" applyFont="0" applyAlignment="0">
      <alignment vertical="top" wrapText="1"/>
      <protection locked="0"/>
    </xf>
    <xf numFmtId="49" fontId="10" fillId="0" borderId="0" applyNumberFormat="0" applyFont="0" applyAlignment="0">
      <alignment vertical="top" wrapText="1"/>
    </xf>
    <xf numFmtId="49" fontId="10" fillId="0" borderId="0" applyNumberFormat="0" applyFont="0" applyAlignment="0">
      <alignment vertical="top" wrapText="1"/>
      <protection locked="0"/>
    </xf>
    <xf numFmtId="49" fontId="10" fillId="0" borderId="0" applyNumberFormat="0" applyFont="0" applyAlignment="0">
      <alignment vertical="top" wrapText="1"/>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34" fillId="22" borderId="7">
      <alignment horizontal="left" vertical="center"/>
      <protection locked="0"/>
    </xf>
    <xf numFmtId="49" fontId="34" fillId="22" borderId="7">
      <alignment horizontal="left" vertical="center"/>
    </xf>
    <xf numFmtId="4" fontId="34" fillId="22" borderId="7">
      <alignment horizontal="right" vertical="center"/>
      <protection locked="0"/>
    </xf>
    <xf numFmtId="4" fontId="34" fillId="22" borderId="7">
      <alignment horizontal="right" vertical="center"/>
    </xf>
    <xf numFmtId="4" fontId="35" fillId="22" borderId="7">
      <alignment horizontal="right" vertical="center"/>
      <protection locked="0"/>
    </xf>
    <xf numFmtId="49" fontId="36" fillId="22" borderId="3">
      <alignment horizontal="left" vertical="center"/>
      <protection locked="0"/>
    </xf>
    <xf numFmtId="49" fontId="36" fillId="22" borderId="3">
      <alignment horizontal="left" vertical="center"/>
    </xf>
    <xf numFmtId="49" fontId="37" fillId="22" borderId="3">
      <alignment horizontal="left" vertical="center"/>
      <protection locked="0"/>
    </xf>
    <xf numFmtId="49" fontId="37" fillId="22" borderId="3">
      <alignment horizontal="left" vertical="center"/>
    </xf>
    <xf numFmtId="4" fontId="36" fillId="22" borderId="3">
      <alignment horizontal="right" vertical="center"/>
      <protection locked="0"/>
    </xf>
    <xf numFmtId="4" fontId="36" fillId="22" borderId="3">
      <alignment horizontal="right" vertical="center"/>
    </xf>
    <xf numFmtId="4" fontId="38" fillId="22" borderId="3">
      <alignment horizontal="right" vertical="center"/>
      <protection locked="0"/>
    </xf>
    <xf numFmtId="49" fontId="31" fillId="22" borderId="3">
      <alignment horizontal="left" vertical="center"/>
      <protection locked="0"/>
    </xf>
    <xf numFmtId="49" fontId="31" fillId="22" borderId="3">
      <alignment horizontal="left" vertical="center"/>
      <protection locked="0"/>
    </xf>
    <xf numFmtId="49" fontId="31" fillId="22" borderId="3">
      <alignment horizontal="left" vertical="center"/>
    </xf>
    <xf numFmtId="49" fontId="31" fillId="22" borderId="3">
      <alignment horizontal="left" vertical="center"/>
    </xf>
    <xf numFmtId="49" fontId="35" fillId="22" borderId="3">
      <alignment horizontal="left" vertical="center"/>
      <protection locked="0"/>
    </xf>
    <xf numFmtId="49" fontId="35" fillId="22" borderId="3">
      <alignment horizontal="left" vertical="center"/>
    </xf>
    <xf numFmtId="4" fontId="31" fillId="22" borderId="3">
      <alignment horizontal="right" vertical="center"/>
      <protection locked="0"/>
    </xf>
    <xf numFmtId="4" fontId="31" fillId="22" borderId="3">
      <alignment horizontal="right" vertical="center"/>
      <protection locked="0"/>
    </xf>
    <xf numFmtId="4" fontId="31" fillId="22" borderId="3">
      <alignment horizontal="right" vertical="center"/>
    </xf>
    <xf numFmtId="4" fontId="31" fillId="22" borderId="3">
      <alignment horizontal="right" vertical="center"/>
    </xf>
    <xf numFmtId="4" fontId="35" fillId="22" borderId="3">
      <alignment horizontal="right" vertical="center"/>
      <protection locked="0"/>
    </xf>
    <xf numFmtId="49" fontId="39" fillId="22" borderId="3">
      <alignment horizontal="left" vertical="center"/>
      <protection locked="0"/>
    </xf>
    <xf numFmtId="49" fontId="39" fillId="22" borderId="3">
      <alignment horizontal="left" vertical="center"/>
    </xf>
    <xf numFmtId="49" fontId="40" fillId="22" borderId="3">
      <alignment horizontal="left" vertical="center"/>
      <protection locked="0"/>
    </xf>
    <xf numFmtId="49" fontId="40" fillId="22" borderId="3">
      <alignment horizontal="left" vertical="center"/>
    </xf>
    <xf numFmtId="4" fontId="39" fillId="22" borderId="3">
      <alignment horizontal="right" vertical="center"/>
      <protection locked="0"/>
    </xf>
    <xf numFmtId="4" fontId="39" fillId="22" borderId="3">
      <alignment horizontal="right" vertical="center"/>
    </xf>
    <xf numFmtId="4" fontId="41" fillId="22" borderId="3">
      <alignment horizontal="right" vertical="center"/>
      <protection locked="0"/>
    </xf>
    <xf numFmtId="49" fontId="42" fillId="0" borderId="3">
      <alignment horizontal="left" vertical="center"/>
      <protection locked="0"/>
    </xf>
    <xf numFmtId="49" fontId="42" fillId="0" borderId="3">
      <alignment horizontal="left" vertical="center"/>
    </xf>
    <xf numFmtId="49" fontId="43" fillId="0" borderId="3">
      <alignment horizontal="left" vertical="center"/>
      <protection locked="0"/>
    </xf>
    <xf numFmtId="49" fontId="43" fillId="0" borderId="3">
      <alignment horizontal="left" vertical="center"/>
    </xf>
    <xf numFmtId="4" fontId="42" fillId="0" borderId="3">
      <alignment horizontal="right" vertical="center"/>
      <protection locked="0"/>
    </xf>
    <xf numFmtId="4" fontId="42" fillId="0" borderId="3">
      <alignment horizontal="right" vertical="center"/>
    </xf>
    <xf numFmtId="4" fontId="43" fillId="0" borderId="3">
      <alignment horizontal="right" vertical="center"/>
      <protection locked="0"/>
    </xf>
    <xf numFmtId="49" fontId="44" fillId="0" borderId="3">
      <alignment horizontal="left" vertical="center"/>
      <protection locked="0"/>
    </xf>
    <xf numFmtId="49" fontId="44" fillId="0" borderId="3">
      <alignment horizontal="left" vertical="center"/>
    </xf>
    <xf numFmtId="49" fontId="45" fillId="0" borderId="3">
      <alignment horizontal="left" vertical="center"/>
      <protection locked="0"/>
    </xf>
    <xf numFmtId="49" fontId="45" fillId="0" borderId="3">
      <alignment horizontal="left" vertical="center"/>
    </xf>
    <xf numFmtId="4" fontId="44" fillId="0" borderId="3">
      <alignment horizontal="right" vertical="center"/>
      <protection locked="0"/>
    </xf>
    <xf numFmtId="4" fontId="44" fillId="0" borderId="3">
      <alignment horizontal="right" vertical="center"/>
    </xf>
    <xf numFmtId="49" fontId="42" fillId="0" borderId="3">
      <alignment horizontal="left" vertical="center"/>
      <protection locked="0"/>
    </xf>
    <xf numFmtId="49" fontId="43" fillId="0" borderId="3">
      <alignment horizontal="left" vertical="center"/>
      <protection locked="0"/>
    </xf>
    <xf numFmtId="4" fontId="42" fillId="0" borderId="3">
      <alignment horizontal="right" vertical="center"/>
      <protection locked="0"/>
    </xf>
    <xf numFmtId="0" fontId="25" fillId="0" borderId="8" applyNumberFormat="0" applyFill="0" applyAlignment="0" applyProtection="0"/>
    <xf numFmtId="0" fontId="22" fillId="23" borderId="0" applyNumberFormat="0" applyBorder="0" applyAlignment="0" applyProtection="0"/>
    <xf numFmtId="0" fontId="10" fillId="0" borderId="0"/>
    <xf numFmtId="0" fontId="10" fillId="0" borderId="0"/>
    <xf numFmtId="0" fontId="10" fillId="24" borderId="0" applyNumberFormat="0" applyFill="0" applyAlignment="0">
      <alignment horizontal="center"/>
      <protection locked="0"/>
    </xf>
    <xf numFmtId="0" fontId="2" fillId="25" borderId="9" applyNumberFormat="0" applyFont="0" applyAlignment="0" applyProtection="0"/>
    <xf numFmtId="4" fontId="46" fillId="26" borderId="3">
      <alignment horizontal="right" vertical="center"/>
      <protection locked="0"/>
    </xf>
    <xf numFmtId="4" fontId="46" fillId="27" borderId="3">
      <alignment horizontal="right" vertical="center"/>
      <protection locked="0"/>
    </xf>
    <xf numFmtId="4" fontId="46" fillId="28" borderId="3">
      <alignment horizontal="right" vertical="center"/>
      <protection locked="0"/>
    </xf>
    <xf numFmtId="0" fontId="14" fillId="20" borderId="10" applyNumberFormat="0" applyAlignment="0" applyProtection="0"/>
    <xf numFmtId="49" fontId="31" fillId="0" borderId="3">
      <alignment horizontal="left" vertical="center" wrapText="1"/>
      <protection locked="0"/>
    </xf>
    <xf numFmtId="49" fontId="31" fillId="0" borderId="3">
      <alignment horizontal="left" vertical="center" wrapText="1"/>
      <protection locked="0"/>
    </xf>
    <xf numFmtId="0" fontId="21" fillId="0" borderId="0" applyNumberFormat="0" applyFill="0" applyBorder="0" applyAlignment="0" applyProtection="0"/>
    <xf numFmtId="0" fontId="19" fillId="0" borderId="11" applyNumberFormat="0" applyFill="0" applyAlignment="0" applyProtection="0"/>
    <xf numFmtId="0" fontId="26" fillId="0" borderId="0" applyNumberFormat="0" applyFill="0" applyBorder="0" applyAlignment="0" applyProtection="0"/>
    <xf numFmtId="0" fontId="30" fillId="16" borderId="0" applyNumberFormat="0" applyBorder="0" applyAlignment="0" applyProtection="0"/>
    <xf numFmtId="0" fontId="12" fillId="16" borderId="0" applyNumberFormat="0" applyBorder="0" applyAlignment="0" applyProtection="0"/>
    <xf numFmtId="0" fontId="30" fillId="17" borderId="0" applyNumberFormat="0" applyBorder="0" applyAlignment="0" applyProtection="0"/>
    <xf numFmtId="0" fontId="12" fillId="17" borderId="0" applyNumberFormat="0" applyBorder="0" applyAlignment="0" applyProtection="0"/>
    <xf numFmtId="0" fontId="30" fillId="18" borderId="0" applyNumberFormat="0" applyBorder="0" applyAlignment="0" applyProtection="0"/>
    <xf numFmtId="0" fontId="12" fillId="18" borderId="0" applyNumberFormat="0" applyBorder="0" applyAlignment="0" applyProtection="0"/>
    <xf numFmtId="0" fontId="30" fillId="13" borderId="0" applyNumberFormat="0" applyBorder="0" applyAlignment="0" applyProtection="0"/>
    <xf numFmtId="0" fontId="12" fillId="13" borderId="0" applyNumberFormat="0" applyBorder="0" applyAlignment="0" applyProtection="0"/>
    <xf numFmtId="0" fontId="30" fillId="14" borderId="0" applyNumberFormat="0" applyBorder="0" applyAlignment="0" applyProtection="0"/>
    <xf numFmtId="0" fontId="12" fillId="14" borderId="0" applyNumberFormat="0" applyBorder="0" applyAlignment="0" applyProtection="0"/>
    <xf numFmtId="0" fontId="30" fillId="19" borderId="0" applyNumberFormat="0" applyBorder="0" applyAlignment="0" applyProtection="0"/>
    <xf numFmtId="0" fontId="12" fillId="19" borderId="0" applyNumberFormat="0" applyBorder="0" applyAlignment="0" applyProtection="0"/>
    <xf numFmtId="0" fontId="47" fillId="7" borderId="1" applyNumberFormat="0" applyAlignment="0" applyProtection="0"/>
    <xf numFmtId="0" fontId="13" fillId="7" borderId="1" applyNumberFormat="0" applyAlignment="0" applyProtection="0"/>
    <xf numFmtId="0" fontId="48" fillId="20" borderId="10" applyNumberFormat="0" applyAlignment="0" applyProtection="0"/>
    <xf numFmtId="0" fontId="14" fillId="20" borderId="10" applyNumberFormat="0" applyAlignment="0" applyProtection="0"/>
    <xf numFmtId="0" fontId="49" fillId="20" borderId="1" applyNumberFormat="0" applyAlignment="0" applyProtection="0"/>
    <xf numFmtId="0" fontId="15" fillId="20" borderId="1" applyNumberFormat="0" applyAlignment="0" applyProtection="0"/>
    <xf numFmtId="203" fontId="10" fillId="0" borderId="0" applyFont="0" applyFill="0" applyBorder="0" applyAlignment="0" applyProtection="0"/>
    <xf numFmtId="0" fontId="50" fillId="0" borderId="4" applyNumberFormat="0" applyFill="0" applyAlignment="0" applyProtection="0"/>
    <xf numFmtId="0" fontId="16" fillId="0" borderId="4" applyNumberFormat="0" applyFill="0" applyAlignment="0" applyProtection="0"/>
    <xf numFmtId="0" fontId="51" fillId="0" borderId="5" applyNumberFormat="0" applyFill="0" applyAlignment="0" applyProtection="0"/>
    <xf numFmtId="0" fontId="17" fillId="0" borderId="5" applyNumberFormat="0" applyFill="0" applyAlignment="0" applyProtection="0"/>
    <xf numFmtId="0" fontId="52" fillId="0" borderId="6" applyNumberFormat="0" applyFill="0" applyAlignment="0" applyProtection="0"/>
    <xf numFmtId="0" fontId="18" fillId="0" borderId="6" applyNumberFormat="0" applyFill="0" applyAlignment="0" applyProtection="0"/>
    <xf numFmtId="0" fontId="52" fillId="0" borderId="0" applyNumberFormat="0" applyFill="0" applyBorder="0" applyAlignment="0" applyProtection="0"/>
    <xf numFmtId="0" fontId="18" fillId="0" borderId="0" applyNumberFormat="0" applyFill="0" applyBorder="0" applyAlignment="0" applyProtection="0"/>
    <xf numFmtId="0" fontId="53" fillId="0" borderId="11" applyNumberFormat="0" applyFill="0" applyAlignment="0" applyProtection="0"/>
    <xf numFmtId="0" fontId="19" fillId="0" borderId="11" applyNumberFormat="0" applyFill="0" applyAlignment="0" applyProtection="0"/>
    <xf numFmtId="0" fontId="54" fillId="21" borderId="2" applyNumberFormat="0" applyAlignment="0" applyProtection="0"/>
    <xf numFmtId="0" fontId="20" fillId="21" borderId="2" applyNumberFormat="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55" fillId="23" borderId="0" applyNumberFormat="0" applyBorder="0" applyAlignment="0" applyProtection="0"/>
    <xf numFmtId="0" fontId="22" fillId="23"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6"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66" fillId="0" borderId="0"/>
    <xf numFmtId="0" fontId="66" fillId="0" borderId="0"/>
    <xf numFmtId="0" fontId="66" fillId="0" borderId="0"/>
    <xf numFmtId="0" fontId="66" fillId="0" borderId="0"/>
    <xf numFmtId="0" fontId="1"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1" fillId="0" borderId="0"/>
    <xf numFmtId="0" fontId="66" fillId="0" borderId="0"/>
    <xf numFmtId="0" fontId="10" fillId="0" borderId="0"/>
    <xf numFmtId="0" fontId="2" fillId="0" borderId="0"/>
    <xf numFmtId="0" fontId="10" fillId="0" borderId="0"/>
    <xf numFmtId="0" fontId="10" fillId="0" borderId="0" applyNumberFormat="0" applyFont="0" applyFill="0" applyBorder="0" applyAlignment="0" applyProtection="0">
      <alignment vertical="top"/>
    </xf>
    <xf numFmtId="0" fontId="10" fillId="0" borderId="0" applyNumberFormat="0" applyFont="0" applyFill="0" applyBorder="0" applyAlignment="0" applyProtection="0">
      <alignment vertical="top"/>
    </xf>
    <xf numFmtId="0" fontId="2" fillId="0" borderId="0"/>
    <xf numFmtId="0" fontId="10" fillId="0" borderId="0"/>
    <xf numFmtId="0" fontId="2" fillId="0" borderId="0"/>
    <xf numFmtId="0" fontId="2" fillId="0" borderId="0"/>
    <xf numFmtId="0" fontId="2" fillId="0" borderId="0"/>
    <xf numFmtId="0" fontId="2" fillId="0" borderId="0"/>
    <xf numFmtId="0" fontId="10" fillId="0" borderId="0"/>
    <xf numFmtId="0" fontId="56" fillId="3" borderId="0" applyNumberFormat="0" applyBorder="0" applyAlignment="0" applyProtection="0"/>
    <xf numFmtId="0" fontId="23" fillId="3" borderId="0" applyNumberFormat="0" applyBorder="0" applyAlignment="0" applyProtection="0"/>
    <xf numFmtId="0" fontId="57" fillId="0" borderId="0" applyNumberFormat="0" applyFill="0" applyBorder="0" applyAlignment="0" applyProtection="0"/>
    <xf numFmtId="0" fontId="24" fillId="0" borderId="0" applyNumberFormat="0" applyFill="0" applyBorder="0" applyAlignment="0" applyProtection="0"/>
    <xf numFmtId="0" fontId="58" fillId="25" borderId="9" applyNumberFormat="0" applyFont="0" applyAlignment="0" applyProtection="0"/>
    <xf numFmtId="0" fontId="10" fillId="25" borderId="9"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10"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59" fillId="0" borderId="8" applyNumberFormat="0" applyFill="0" applyAlignment="0" applyProtection="0"/>
    <xf numFmtId="0" fontId="25" fillId="0" borderId="8" applyNumberFormat="0" applyFill="0" applyAlignment="0" applyProtection="0"/>
    <xf numFmtId="0" fontId="28" fillId="0" borderId="0"/>
    <xf numFmtId="0" fontId="60" fillId="0" borderId="0"/>
    <xf numFmtId="0" fontId="60" fillId="0" borderId="0"/>
    <xf numFmtId="0" fontId="60" fillId="0" borderId="0"/>
    <xf numFmtId="0" fontId="60" fillId="0" borderId="0"/>
    <xf numFmtId="0" fontId="60" fillId="0" borderId="0"/>
    <xf numFmtId="0" fontId="60" fillId="0" borderId="0"/>
    <xf numFmtId="0" fontId="61" fillId="0" borderId="0" applyNumberFormat="0" applyFill="0" applyBorder="0" applyAlignment="0" applyProtection="0"/>
    <xf numFmtId="0" fontId="26" fillId="0" borderId="0" applyNumberFormat="0" applyFill="0" applyBorder="0" applyAlignment="0" applyProtection="0"/>
    <xf numFmtId="204" fontId="62" fillId="0" borderId="0" applyFont="0" applyFill="0" applyBorder="0" applyAlignment="0" applyProtection="0"/>
    <xf numFmtId="205" fontId="62"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66"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206" fontId="2" fillId="0" borderId="0" applyFont="0" applyFill="0" applyBorder="0" applyAlignment="0" applyProtection="0"/>
    <xf numFmtId="206" fontId="2" fillId="0" borderId="0" applyFont="0" applyFill="0" applyBorder="0" applyAlignment="0" applyProtection="0"/>
    <xf numFmtId="171" fontId="2" fillId="0" borderId="0" applyFont="0" applyFill="0" applyBorder="0" applyAlignment="0" applyProtection="0"/>
    <xf numFmtId="195" fontId="1" fillId="0" borderId="0" applyFont="0" applyFill="0" applyBorder="0" applyAlignment="0" applyProtection="0"/>
    <xf numFmtId="195" fontId="1" fillId="0" borderId="0" applyFont="0" applyFill="0" applyBorder="0" applyAlignment="0" applyProtection="0"/>
    <xf numFmtId="195" fontId="1" fillId="0" borderId="0" applyFont="0" applyFill="0" applyBorder="0" applyAlignment="0" applyProtection="0"/>
    <xf numFmtId="165" fontId="2" fillId="0" borderId="0" applyFont="0" applyFill="0" applyBorder="0" applyAlignment="0" applyProtection="0"/>
    <xf numFmtId="195" fontId="2" fillId="0" borderId="0" applyFont="0" applyFill="0" applyBorder="0" applyAlignment="0" applyProtection="0"/>
    <xf numFmtId="0" fontId="63" fillId="4" borderId="0" applyNumberFormat="0" applyBorder="0" applyAlignment="0" applyProtection="0"/>
    <xf numFmtId="0" fontId="27" fillId="4" borderId="0" applyNumberFormat="0" applyBorder="0" applyAlignment="0" applyProtection="0"/>
    <xf numFmtId="207" fontId="64" fillId="22" borderId="12" applyFill="0" applyBorder="0">
      <alignment horizontal="center" vertical="center" wrapText="1"/>
      <protection locked="0"/>
    </xf>
    <xf numFmtId="202" fontId="65" fillId="0" borderId="0">
      <alignment wrapText="1"/>
    </xf>
    <xf numFmtId="202" fontId="32" fillId="0" borderId="0">
      <alignment wrapText="1"/>
    </xf>
  </cellStyleXfs>
  <cellXfs count="118">
    <xf numFmtId="0" fontId="0" fillId="0" borderId="0" xfId="0"/>
    <xf numFmtId="0" fontId="5" fillId="0" borderId="0" xfId="0" quotePrefix="1" applyFont="1" applyFill="1" applyBorder="1" applyAlignment="1">
      <alignment horizontal="center" vertical="center"/>
    </xf>
    <xf numFmtId="0" fontId="5" fillId="0" borderId="0" xfId="0" applyFont="1" applyFill="1" applyAlignment="1">
      <alignment vertical="center"/>
    </xf>
    <xf numFmtId="0" fontId="5" fillId="0" borderId="0" xfId="0" applyFont="1" applyFill="1" applyBorder="1" applyAlignment="1">
      <alignment vertical="center"/>
    </xf>
    <xf numFmtId="0" fontId="5" fillId="0" borderId="0" xfId="0" applyFont="1" applyFill="1" applyAlignment="1">
      <alignment horizontal="center" vertical="center"/>
    </xf>
    <xf numFmtId="0" fontId="4" fillId="0" borderId="0" xfId="0" applyFont="1" applyFill="1" applyBorder="1" applyAlignment="1">
      <alignment vertical="center"/>
    </xf>
    <xf numFmtId="0" fontId="5" fillId="0" borderId="3" xfId="0" applyFont="1" applyFill="1" applyBorder="1" applyAlignment="1">
      <alignment horizontal="center" vertical="center"/>
    </xf>
    <xf numFmtId="0" fontId="5" fillId="0" borderId="3" xfId="0" applyFont="1" applyFill="1" applyBorder="1" applyAlignment="1">
      <alignment horizontal="center" vertical="center" wrapText="1"/>
    </xf>
    <xf numFmtId="0" fontId="5" fillId="0" borderId="3" xfId="0" applyFont="1" applyFill="1" applyBorder="1" applyAlignment="1">
      <alignment horizontal="left" vertical="center" wrapText="1"/>
    </xf>
    <xf numFmtId="0" fontId="4" fillId="0" borderId="3" xfId="0" applyFont="1" applyFill="1" applyBorder="1" applyAlignment="1">
      <alignment horizontal="left" vertical="center" wrapText="1"/>
    </xf>
    <xf numFmtId="0" fontId="5" fillId="0" borderId="3" xfId="0" applyFont="1" applyFill="1" applyBorder="1" applyAlignment="1">
      <alignment vertical="center" wrapText="1"/>
    </xf>
    <xf numFmtId="0" fontId="4" fillId="0" borderId="0" xfId="0" applyFont="1" applyFill="1" applyBorder="1" applyAlignment="1">
      <alignment horizontal="center" vertical="center"/>
    </xf>
    <xf numFmtId="0" fontId="5" fillId="0" borderId="3" xfId="0" applyFont="1" applyFill="1" applyBorder="1" applyAlignment="1">
      <alignment vertical="center"/>
    </xf>
    <xf numFmtId="0" fontId="5" fillId="0" borderId="0" xfId="0" applyFont="1" applyFill="1" applyBorder="1" applyAlignment="1">
      <alignment horizontal="right" vertical="center"/>
    </xf>
    <xf numFmtId="0" fontId="5" fillId="0" borderId="0" xfId="0" applyFont="1" applyFill="1" applyBorder="1" applyAlignment="1">
      <alignment horizontal="center" vertical="center"/>
    </xf>
    <xf numFmtId="0" fontId="5" fillId="0" borderId="0" xfId="0" applyFont="1" applyFill="1" applyAlignment="1">
      <alignment horizontal="left" vertical="center"/>
    </xf>
    <xf numFmtId="0" fontId="5" fillId="0" borderId="0" xfId="0" applyFont="1" applyFill="1" applyBorder="1" applyAlignment="1">
      <alignment horizontal="left" vertical="center" wrapText="1"/>
    </xf>
    <xf numFmtId="0" fontId="5" fillId="0" borderId="3" xfId="245" applyFont="1" applyFill="1" applyBorder="1" applyAlignment="1">
      <alignment horizontal="left" vertical="center" wrapText="1"/>
    </xf>
    <xf numFmtId="0" fontId="5" fillId="0" borderId="0" xfId="0" applyFont="1" applyFill="1" applyBorder="1" applyAlignment="1">
      <alignment vertical="center" wrapText="1"/>
    </xf>
    <xf numFmtId="0" fontId="5" fillId="0" borderId="3" xfId="245" applyFont="1" applyFill="1" applyBorder="1" applyAlignment="1">
      <alignment horizontal="center" vertical="center"/>
    </xf>
    <xf numFmtId="0" fontId="4" fillId="0" borderId="0" xfId="0" applyFont="1" applyFill="1" applyBorder="1" applyAlignment="1">
      <alignment horizontal="left" vertical="center" wrapText="1"/>
    </xf>
    <xf numFmtId="0" fontId="5" fillId="0" borderId="3" xfId="0" applyNumberFormat="1" applyFont="1" applyFill="1" applyBorder="1" applyAlignment="1">
      <alignment horizontal="center" vertical="center"/>
    </xf>
    <xf numFmtId="0" fontId="4" fillId="0" borderId="0" xfId="0" applyFont="1" applyFill="1" applyBorder="1" applyAlignment="1" applyProtection="1">
      <alignment horizontal="left" vertical="center"/>
      <protection locked="0"/>
    </xf>
    <xf numFmtId="0" fontId="5" fillId="0" borderId="13" xfId="0" applyFont="1" applyFill="1" applyBorder="1" applyAlignment="1">
      <alignment horizontal="center" vertical="center" wrapText="1"/>
    </xf>
    <xf numFmtId="0" fontId="4" fillId="0" borderId="3" xfId="245" applyFont="1" applyFill="1" applyBorder="1" applyAlignment="1">
      <alignment horizontal="left" vertical="center" wrapText="1"/>
    </xf>
    <xf numFmtId="0" fontId="5" fillId="0" borderId="14" xfId="0" applyFont="1" applyFill="1" applyBorder="1" applyAlignment="1">
      <alignment vertical="center"/>
    </xf>
    <xf numFmtId="0" fontId="5" fillId="0" borderId="15" xfId="0" applyFont="1" applyFill="1" applyBorder="1" applyAlignment="1">
      <alignment vertical="center"/>
    </xf>
    <xf numFmtId="0" fontId="5" fillId="0" borderId="0" xfId="0" applyFont="1" applyFill="1" applyBorder="1" applyAlignment="1">
      <alignment horizontal="left" vertical="center"/>
    </xf>
    <xf numFmtId="0" fontId="6" fillId="0" borderId="0" xfId="0" applyFont="1" applyFill="1" applyBorder="1" applyAlignment="1">
      <alignment vertical="center"/>
    </xf>
    <xf numFmtId="0" fontId="5" fillId="0" borderId="14" xfId="0" applyFont="1" applyFill="1" applyBorder="1" applyAlignment="1">
      <alignment vertical="center" wrapText="1"/>
    </xf>
    <xf numFmtId="0" fontId="5" fillId="0" borderId="15" xfId="0" applyFont="1" applyFill="1" applyBorder="1" applyAlignment="1">
      <alignment vertical="center" wrapText="1"/>
    </xf>
    <xf numFmtId="0" fontId="4" fillId="0" borderId="3" xfId="0" applyFont="1" applyFill="1" applyBorder="1" applyAlignment="1" applyProtection="1">
      <alignment horizontal="left" vertical="center" wrapText="1"/>
      <protection locked="0"/>
    </xf>
    <xf numFmtId="0" fontId="5" fillId="0" borderId="3" xfId="0" applyFont="1" applyFill="1" applyBorder="1" applyAlignment="1" applyProtection="1">
      <alignment horizontal="left" vertical="center" wrapText="1"/>
      <protection locked="0"/>
    </xf>
    <xf numFmtId="204" fontId="5" fillId="0" borderId="3" xfId="0" applyNumberFormat="1" applyFont="1" applyFill="1" applyBorder="1" applyAlignment="1">
      <alignment horizontal="center" vertical="center" wrapText="1"/>
    </xf>
    <xf numFmtId="0" fontId="0" fillId="0" borderId="0" xfId="0" applyFill="1"/>
    <xf numFmtId="204" fontId="5" fillId="0" borderId="16" xfId="0" applyNumberFormat="1" applyFont="1" applyFill="1" applyBorder="1" applyAlignment="1">
      <alignment horizontal="center" vertical="center" wrapText="1"/>
    </xf>
    <xf numFmtId="204" fontId="4" fillId="0" borderId="3" xfId="0" applyNumberFormat="1" applyFont="1" applyFill="1" applyBorder="1" applyAlignment="1">
      <alignment horizontal="center" vertical="center" wrapText="1"/>
    </xf>
    <xf numFmtId="213" fontId="5" fillId="0" borderId="3" xfId="0" applyNumberFormat="1" applyFont="1" applyFill="1" applyBorder="1" applyAlignment="1">
      <alignment horizontal="center" vertical="center" wrapText="1"/>
    </xf>
    <xf numFmtId="0" fontId="4" fillId="0" borderId="16" xfId="0" applyFont="1" applyFill="1" applyBorder="1" applyAlignment="1" applyProtection="1">
      <alignment horizontal="left" vertical="center" wrapText="1"/>
      <protection locked="0"/>
    </xf>
    <xf numFmtId="0" fontId="5" fillId="0" borderId="16" xfId="0" quotePrefix="1" applyNumberFormat="1" applyFont="1" applyFill="1" applyBorder="1" applyAlignment="1">
      <alignment horizontal="center" vertical="center"/>
    </xf>
    <xf numFmtId="0" fontId="5" fillId="0" borderId="16" xfId="0" applyNumberFormat="1" applyFont="1" applyFill="1" applyBorder="1" applyAlignment="1">
      <alignment horizontal="center" vertical="center"/>
    </xf>
    <xf numFmtId="0" fontId="5" fillId="0" borderId="16" xfId="0" applyFont="1" applyFill="1" applyBorder="1" applyAlignment="1" applyProtection="1">
      <alignment horizontal="left" vertical="center" wrapText="1"/>
      <protection locked="0"/>
    </xf>
    <xf numFmtId="0" fontId="5" fillId="0" borderId="16" xfId="0" applyFont="1" applyFill="1" applyBorder="1" applyAlignment="1">
      <alignment horizontal="center" vertical="center"/>
    </xf>
    <xf numFmtId="0" fontId="5" fillId="0" borderId="13" xfId="0" applyFont="1" applyFill="1" applyBorder="1" applyAlignment="1" applyProtection="1">
      <alignment horizontal="left" vertical="center" wrapText="1"/>
      <protection locked="0"/>
    </xf>
    <xf numFmtId="0" fontId="5" fillId="0" borderId="13" xfId="0" applyFont="1" applyFill="1" applyBorder="1" applyAlignment="1">
      <alignment horizontal="center" vertical="center"/>
    </xf>
    <xf numFmtId="49" fontId="5" fillId="0" borderId="16" xfId="0" applyNumberFormat="1" applyFont="1" applyFill="1" applyBorder="1" applyAlignment="1">
      <alignment horizontal="center" vertical="center"/>
    </xf>
    <xf numFmtId="49" fontId="5" fillId="0" borderId="3" xfId="0" applyNumberFormat="1" applyFont="1" applyFill="1" applyBorder="1" applyAlignment="1">
      <alignment horizontal="center" vertical="center"/>
    </xf>
    <xf numFmtId="49" fontId="5" fillId="0" borderId="13" xfId="0" applyNumberFormat="1" applyFont="1" applyFill="1" applyBorder="1" applyAlignment="1">
      <alignment horizontal="center" vertical="center"/>
    </xf>
    <xf numFmtId="204" fontId="4" fillId="0" borderId="16" xfId="0" applyNumberFormat="1" applyFont="1" applyFill="1" applyBorder="1" applyAlignment="1">
      <alignment horizontal="center" vertical="center" wrapText="1"/>
    </xf>
    <xf numFmtId="0" fontId="5" fillId="0" borderId="17" xfId="245" applyFont="1" applyFill="1" applyBorder="1" applyAlignment="1">
      <alignment horizontal="left" vertical="center" wrapText="1"/>
    </xf>
    <xf numFmtId="0" fontId="5" fillId="0" borderId="17" xfId="0" applyNumberFormat="1" applyFont="1" applyFill="1" applyBorder="1" applyAlignment="1">
      <alignment horizontal="center" vertical="center"/>
    </xf>
    <xf numFmtId="213" fontId="5" fillId="0" borderId="16" xfId="0" applyNumberFormat="1" applyFont="1" applyFill="1" applyBorder="1" applyAlignment="1">
      <alignment horizontal="center" vertical="center" wrapText="1"/>
    </xf>
    <xf numFmtId="49" fontId="5" fillId="0" borderId="0" xfId="0" applyNumberFormat="1" applyFont="1" applyFill="1" applyBorder="1" applyAlignment="1">
      <alignment horizontal="center" vertical="center"/>
    </xf>
    <xf numFmtId="204" fontId="5" fillId="0" borderId="0" xfId="0" applyNumberFormat="1" applyFont="1" applyFill="1" applyBorder="1" applyAlignment="1">
      <alignment horizontal="center" vertical="center" wrapText="1"/>
    </xf>
    <xf numFmtId="204" fontId="7" fillId="0" borderId="0" xfId="0" applyNumberFormat="1" applyFont="1" applyFill="1" applyBorder="1" applyAlignment="1">
      <alignment horizontal="center" vertical="center" wrapText="1"/>
    </xf>
    <xf numFmtId="197" fontId="7" fillId="0" borderId="0" xfId="0" applyNumberFormat="1" applyFont="1" applyFill="1" applyBorder="1" applyAlignment="1">
      <alignment horizontal="center" vertical="center" wrapText="1"/>
    </xf>
    <xf numFmtId="197" fontId="5" fillId="0" borderId="16" xfId="0" applyNumberFormat="1" applyFont="1" applyFill="1" applyBorder="1" applyAlignment="1">
      <alignment horizontal="right" vertical="center" wrapText="1"/>
    </xf>
    <xf numFmtId="197" fontId="4" fillId="0" borderId="16" xfId="0" applyNumberFormat="1" applyFont="1" applyFill="1" applyBorder="1" applyAlignment="1">
      <alignment horizontal="right" vertical="center" wrapText="1"/>
    </xf>
    <xf numFmtId="213" fontId="4" fillId="0" borderId="3" xfId="0" applyNumberFormat="1" applyFont="1" applyFill="1" applyBorder="1" applyAlignment="1">
      <alignment horizontal="center" vertical="center" wrapText="1"/>
    </xf>
    <xf numFmtId="197" fontId="5" fillId="0" borderId="17" xfId="0" applyNumberFormat="1" applyFont="1" applyFill="1" applyBorder="1" applyAlignment="1">
      <alignment horizontal="right" vertical="center" wrapText="1"/>
    </xf>
    <xf numFmtId="0" fontId="5" fillId="0" borderId="17" xfId="0" applyFont="1" applyFill="1" applyBorder="1" applyAlignment="1" applyProtection="1">
      <alignment horizontal="left" vertical="center" wrapText="1"/>
      <protection locked="0"/>
    </xf>
    <xf numFmtId="0" fontId="5" fillId="0" borderId="3" xfId="0" applyNumberFormat="1" applyFont="1" applyFill="1" applyBorder="1" applyAlignment="1">
      <alignment horizontal="center" vertical="center" wrapText="1"/>
    </xf>
    <xf numFmtId="0" fontId="5" fillId="0" borderId="18" xfId="0" applyFont="1" applyFill="1" applyBorder="1" applyAlignment="1">
      <alignment horizontal="left" vertical="center"/>
    </xf>
    <xf numFmtId="0" fontId="5" fillId="0" borderId="19" xfId="0" applyFont="1" applyFill="1" applyBorder="1" applyAlignment="1">
      <alignment vertical="center" wrapText="1"/>
    </xf>
    <xf numFmtId="0" fontId="5" fillId="0" borderId="14" xfId="0" applyFont="1" applyFill="1" applyBorder="1" applyAlignment="1">
      <alignment horizontal="left" vertical="center"/>
    </xf>
    <xf numFmtId="0" fontId="5" fillId="0" borderId="3" xfId="0" quotePrefix="1" applyNumberFormat="1" applyFont="1" applyFill="1" applyBorder="1" applyAlignment="1">
      <alignment horizontal="center" vertical="center" wrapText="1"/>
    </xf>
    <xf numFmtId="0" fontId="4" fillId="0" borderId="3" xfId="182" applyFont="1" applyFill="1" applyBorder="1" applyAlignment="1">
      <alignment vertical="center" wrapText="1"/>
      <protection locked="0"/>
    </xf>
    <xf numFmtId="0" fontId="5" fillId="0" borderId="3" xfId="182" applyFont="1" applyFill="1" applyBorder="1" applyAlignment="1">
      <alignment vertical="center" wrapText="1"/>
      <protection locked="0"/>
    </xf>
    <xf numFmtId="0" fontId="7" fillId="0" borderId="3" xfId="182" applyFont="1" applyFill="1" applyBorder="1" applyAlignment="1">
      <alignment vertical="center" wrapText="1"/>
      <protection locked="0"/>
    </xf>
    <xf numFmtId="0" fontId="5" fillId="0" borderId="3" xfId="0" applyFont="1" applyFill="1" applyBorder="1" applyAlignment="1" applyProtection="1">
      <alignment vertical="center" wrapText="1"/>
      <protection locked="0"/>
    </xf>
    <xf numFmtId="0" fontId="4" fillId="0" borderId="3" xfId="0" applyFont="1" applyFill="1" applyBorder="1" applyAlignment="1" applyProtection="1">
      <alignment vertical="center" wrapText="1"/>
      <protection locked="0"/>
    </xf>
    <xf numFmtId="49" fontId="4" fillId="0" borderId="3" xfId="182" applyNumberFormat="1" applyFont="1" applyFill="1" applyBorder="1" applyAlignment="1">
      <alignment vertical="center" wrapText="1"/>
      <protection locked="0"/>
    </xf>
    <xf numFmtId="49" fontId="5" fillId="0" borderId="3" xfId="182" applyNumberFormat="1" applyFont="1" applyFill="1" applyBorder="1" applyAlignment="1">
      <alignment vertical="center" wrapText="1"/>
      <protection locked="0"/>
    </xf>
    <xf numFmtId="49" fontId="8" fillId="0" borderId="3" xfId="182" applyNumberFormat="1" applyFont="1" applyFill="1" applyBorder="1" applyAlignment="1">
      <alignment vertical="center" wrapText="1"/>
      <protection locked="0"/>
    </xf>
    <xf numFmtId="0" fontId="0" fillId="0" borderId="0" xfId="0" applyAlignment="1">
      <alignment vertical="top" wrapText="1"/>
    </xf>
    <xf numFmtId="0" fontId="4" fillId="0" borderId="3" xfId="0" applyFont="1" applyFill="1" applyBorder="1" applyAlignment="1">
      <alignment vertical="center" wrapText="1"/>
    </xf>
    <xf numFmtId="0" fontId="4" fillId="0" borderId="3" xfId="0" applyFont="1" applyFill="1" applyBorder="1" applyAlignment="1">
      <alignment horizontal="center" vertical="center"/>
    </xf>
    <xf numFmtId="213" fontId="4" fillId="0" borderId="16" xfId="0" applyNumberFormat="1" applyFont="1" applyFill="1" applyBorder="1" applyAlignment="1">
      <alignment horizontal="center" vertical="center" wrapText="1"/>
    </xf>
    <xf numFmtId="0" fontId="5" fillId="0" borderId="18" xfId="0" applyFont="1" applyFill="1" applyBorder="1" applyAlignment="1">
      <alignment vertical="center"/>
    </xf>
    <xf numFmtId="0" fontId="5" fillId="0" borderId="20" xfId="0" applyFont="1" applyFill="1" applyBorder="1" applyAlignment="1">
      <alignment vertical="center" wrapText="1"/>
    </xf>
    <xf numFmtId="0" fontId="5" fillId="0" borderId="18" xfId="0" applyFont="1" applyFill="1" applyBorder="1" applyAlignment="1">
      <alignment vertical="center" wrapText="1"/>
    </xf>
    <xf numFmtId="213" fontId="5" fillId="0" borderId="17" xfId="0" applyNumberFormat="1" applyFont="1" applyFill="1" applyBorder="1" applyAlignment="1">
      <alignment horizontal="center" vertical="center" wrapText="1"/>
    </xf>
    <xf numFmtId="213" fontId="5" fillId="0" borderId="3" xfId="0" applyNumberFormat="1" applyFont="1" applyFill="1" applyBorder="1" applyAlignment="1">
      <alignment horizontal="right" vertical="center" wrapText="1"/>
    </xf>
    <xf numFmtId="213" fontId="5" fillId="0" borderId="13" xfId="0" applyNumberFormat="1" applyFont="1" applyFill="1" applyBorder="1" applyAlignment="1">
      <alignment horizontal="right" vertical="center" wrapText="1"/>
    </xf>
    <xf numFmtId="204" fontId="5" fillId="0" borderId="3" xfId="0" applyNumberFormat="1" applyFont="1" applyFill="1" applyBorder="1" applyAlignment="1">
      <alignment horizontal="right" vertical="center" wrapText="1"/>
    </xf>
    <xf numFmtId="204" fontId="4" fillId="0" borderId="3" xfId="0" applyNumberFormat="1" applyFont="1" applyFill="1" applyBorder="1" applyAlignment="1">
      <alignment horizontal="right" vertical="center" wrapText="1"/>
    </xf>
    <xf numFmtId="0" fontId="5" fillId="0" borderId="3" xfId="0" applyNumberFormat="1" applyFont="1" applyFill="1" applyBorder="1" applyAlignment="1">
      <alignment horizontal="right" vertical="center" wrapText="1"/>
    </xf>
    <xf numFmtId="218" fontId="4" fillId="0" borderId="0" xfId="0" applyNumberFormat="1" applyFont="1" applyFill="1" applyBorder="1" applyAlignment="1">
      <alignment vertical="center"/>
    </xf>
    <xf numFmtId="213" fontId="5" fillId="0" borderId="17" xfId="0" applyNumberFormat="1" applyFont="1" applyFill="1" applyBorder="1" applyAlignment="1">
      <alignment horizontal="right" vertical="center" wrapText="1"/>
    </xf>
    <xf numFmtId="0" fontId="5" fillId="29" borderId="0" xfId="0" applyFont="1" applyFill="1" applyBorder="1" applyAlignment="1">
      <alignment horizontal="center" vertical="center"/>
    </xf>
    <xf numFmtId="0" fontId="5" fillId="30" borderId="0" xfId="0" applyFont="1" applyFill="1" applyBorder="1" applyAlignment="1">
      <alignment horizontal="center" vertical="center"/>
    </xf>
    <xf numFmtId="0" fontId="5" fillId="0" borderId="15" xfId="0" applyFont="1" applyFill="1" applyBorder="1" applyAlignment="1">
      <alignment horizontal="left" vertical="center" wrapText="1"/>
    </xf>
    <xf numFmtId="0" fontId="0" fillId="0" borderId="18" xfId="0" applyFill="1" applyBorder="1" applyAlignment="1">
      <alignment horizontal="left" vertical="center" wrapText="1"/>
    </xf>
    <xf numFmtId="0" fontId="5" fillId="0" borderId="3" xfId="0" applyFont="1" applyFill="1" applyBorder="1" applyAlignment="1">
      <alignment horizontal="center" vertical="center" wrapText="1"/>
    </xf>
    <xf numFmtId="0" fontId="4" fillId="0" borderId="0"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18" xfId="0" applyFont="1" applyFill="1" applyBorder="1" applyAlignment="1">
      <alignment horizontal="left" vertical="center" wrapText="1"/>
    </xf>
    <xf numFmtId="0" fontId="4" fillId="0" borderId="21" xfId="0" applyFont="1" applyFill="1" applyBorder="1" applyAlignment="1">
      <alignment horizontal="center" vertical="center" wrapText="1"/>
    </xf>
    <xf numFmtId="0" fontId="4" fillId="0" borderId="22" xfId="0" applyFont="1" applyFill="1" applyBorder="1" applyAlignment="1">
      <alignment horizontal="center" vertical="center" wrapText="1"/>
    </xf>
    <xf numFmtId="0" fontId="4" fillId="0" borderId="23" xfId="0" applyFont="1" applyFill="1" applyBorder="1" applyAlignment="1">
      <alignment horizontal="center" vertical="center" wrapText="1"/>
    </xf>
    <xf numFmtId="0" fontId="4" fillId="0" borderId="21" xfId="237" applyNumberFormat="1" applyFont="1" applyFill="1" applyBorder="1" applyAlignment="1">
      <alignment horizontal="center" vertical="center" wrapText="1"/>
    </xf>
    <xf numFmtId="0" fontId="4" fillId="0" borderId="22" xfId="237" applyNumberFormat="1" applyFont="1" applyFill="1" applyBorder="1" applyAlignment="1">
      <alignment horizontal="center" vertical="center" wrapText="1"/>
    </xf>
    <xf numFmtId="0" fontId="4" fillId="0" borderId="23" xfId="237" applyNumberFormat="1" applyFont="1" applyFill="1" applyBorder="1" applyAlignment="1">
      <alignment horizontal="center" vertical="center" wrapText="1"/>
    </xf>
    <xf numFmtId="0" fontId="5" fillId="0" borderId="3" xfId="245" applyFont="1" applyFill="1" applyBorder="1" applyAlignment="1">
      <alignment horizontal="center" vertical="center"/>
    </xf>
    <xf numFmtId="0" fontId="5" fillId="0" borderId="3" xfId="0" applyFont="1" applyFill="1" applyBorder="1" applyAlignment="1">
      <alignment horizontal="center" vertical="center"/>
    </xf>
    <xf numFmtId="0" fontId="4" fillId="0" borderId="21" xfId="0" applyFont="1" applyFill="1" applyBorder="1" applyAlignment="1" applyProtection="1">
      <alignment horizontal="center" vertical="center" wrapText="1"/>
      <protection locked="0"/>
    </xf>
    <xf numFmtId="0" fontId="4" fillId="0" borderId="22" xfId="0" applyFont="1" applyFill="1" applyBorder="1" applyAlignment="1" applyProtection="1">
      <alignment horizontal="center" vertical="center" wrapText="1"/>
      <protection locked="0"/>
    </xf>
    <xf numFmtId="0" fontId="4" fillId="0" borderId="23" xfId="0" applyFont="1" applyFill="1" applyBorder="1" applyAlignment="1" applyProtection="1">
      <alignment horizontal="center" vertical="center" wrapText="1"/>
      <protection locked="0"/>
    </xf>
    <xf numFmtId="0" fontId="5" fillId="0" borderId="0" xfId="0" applyFont="1" applyFill="1" applyAlignment="1">
      <alignment horizontal="center" vertical="center"/>
    </xf>
    <xf numFmtId="197" fontId="5" fillId="0" borderId="0" xfId="0" applyNumberFormat="1" applyFont="1" applyFill="1" applyBorder="1" applyAlignment="1">
      <alignment horizontal="center" vertical="center" wrapText="1"/>
    </xf>
    <xf numFmtId="197" fontId="5" fillId="0" borderId="0" xfId="0" quotePrefix="1" applyNumberFormat="1" applyFont="1" applyFill="1" applyBorder="1" applyAlignment="1">
      <alignment horizontal="center" vertical="center" wrapText="1"/>
    </xf>
    <xf numFmtId="0" fontId="5" fillId="0" borderId="0" xfId="0" applyFont="1" applyFill="1" applyBorder="1" applyAlignment="1">
      <alignment vertical="top" wrapText="1"/>
    </xf>
    <xf numFmtId="0" fontId="0" fillId="0" borderId="0" xfId="0" applyFill="1" applyAlignment="1">
      <alignment wrapText="1"/>
    </xf>
    <xf numFmtId="0" fontId="0" fillId="0" borderId="24" xfId="0" applyFill="1" applyBorder="1" applyAlignment="1">
      <alignment wrapText="1"/>
    </xf>
    <xf numFmtId="214" fontId="5" fillId="0" borderId="16" xfId="0" applyNumberFormat="1" applyFont="1" applyFill="1" applyBorder="1" applyAlignment="1">
      <alignment horizontal="center" vertical="center" wrapText="1"/>
    </xf>
    <xf numFmtId="213" fontId="5" fillId="0" borderId="16" xfId="0" applyNumberFormat="1" applyFont="1" applyFill="1" applyBorder="1" applyAlignment="1">
      <alignment horizontal="right" vertical="center" wrapText="1"/>
    </xf>
    <xf numFmtId="214" fontId="4" fillId="0" borderId="3" xfId="0" applyNumberFormat="1" applyFont="1" applyFill="1" applyBorder="1" applyAlignment="1">
      <alignment horizontal="center" vertical="center" wrapText="1"/>
    </xf>
    <xf numFmtId="214" fontId="5" fillId="0" borderId="3" xfId="0" applyNumberFormat="1" applyFont="1" applyFill="1" applyBorder="1" applyAlignment="1">
      <alignment horizontal="center" vertical="center" wrapText="1"/>
    </xf>
  </cellXfs>
  <cellStyles count="353">
    <cellStyle name="_Fakt_2" xfId="1"/>
    <cellStyle name="_rozhufrovka 2009" xfId="2"/>
    <cellStyle name="_АТиСТ 5а МТР липень 2008" xfId="3"/>
    <cellStyle name="_ПРГК сводний_" xfId="4"/>
    <cellStyle name="_УТГ" xfId="5"/>
    <cellStyle name="_Феодосия 5а МТР липень 2008" xfId="6"/>
    <cellStyle name="_ХТГ довідка." xfId="7"/>
    <cellStyle name="_Шебелинка 5а МТР липень 2008" xfId="8"/>
    <cellStyle name="20% - Accent1" xfId="9"/>
    <cellStyle name="20% - Accent2" xfId="10"/>
    <cellStyle name="20% - Accent3" xfId="11"/>
    <cellStyle name="20% - Accent4" xfId="12"/>
    <cellStyle name="20% - Accent5" xfId="13"/>
    <cellStyle name="20% - Accent6" xfId="14"/>
    <cellStyle name="20% - Акцент1 2" xfId="15"/>
    <cellStyle name="20% - Акцент1 3" xfId="16"/>
    <cellStyle name="20% - Акцент2 2" xfId="17"/>
    <cellStyle name="20% - Акцент2 3" xfId="18"/>
    <cellStyle name="20% - Акцент3 2" xfId="19"/>
    <cellStyle name="20% - Акцент3 3" xfId="20"/>
    <cellStyle name="20% - Акцент4 2" xfId="21"/>
    <cellStyle name="20% - Акцент4 3" xfId="22"/>
    <cellStyle name="20% - Акцент5 2" xfId="23"/>
    <cellStyle name="20% - Акцент5 3" xfId="24"/>
    <cellStyle name="20% - Акцент6 2" xfId="25"/>
    <cellStyle name="20% - Акцент6 3" xfId="26"/>
    <cellStyle name="40% - Accent1" xfId="27"/>
    <cellStyle name="40% - Accent2" xfId="28"/>
    <cellStyle name="40% - Accent3" xfId="29"/>
    <cellStyle name="40% - Accent4" xfId="30"/>
    <cellStyle name="40% - Accent5" xfId="31"/>
    <cellStyle name="40% - Accent6" xfId="32"/>
    <cellStyle name="40% - Акцент1 2" xfId="33"/>
    <cellStyle name="40% - Акцент1 3" xfId="34"/>
    <cellStyle name="40% - Акцент2 2" xfId="35"/>
    <cellStyle name="40% - Акцент2 3" xfId="36"/>
    <cellStyle name="40% - Акцент3 2" xfId="37"/>
    <cellStyle name="40% - Акцент3 3" xfId="38"/>
    <cellStyle name="40% - Акцент4 2" xfId="39"/>
    <cellStyle name="40% - Акцент4 3" xfId="40"/>
    <cellStyle name="40% - Акцент5 2" xfId="41"/>
    <cellStyle name="40% - Акцент5 3" xfId="42"/>
    <cellStyle name="40% - Акцент6 2" xfId="43"/>
    <cellStyle name="40% - Акцент6 3" xfId="44"/>
    <cellStyle name="60% - Accent1" xfId="45"/>
    <cellStyle name="60% - Accent2" xfId="46"/>
    <cellStyle name="60% - Accent3" xfId="47"/>
    <cellStyle name="60% - Accent4" xfId="48"/>
    <cellStyle name="60% - Accent5" xfId="49"/>
    <cellStyle name="60% - Accent6" xfId="50"/>
    <cellStyle name="60% - Акцент1 2" xfId="51"/>
    <cellStyle name="60% - Акцент1 3" xfId="52"/>
    <cellStyle name="60% - Акцент2 2" xfId="53"/>
    <cellStyle name="60% - Акцент2 3" xfId="54"/>
    <cellStyle name="60% - Акцент3 2" xfId="55"/>
    <cellStyle name="60% - Акцент3 3" xfId="56"/>
    <cellStyle name="60% - Акцент4 2" xfId="57"/>
    <cellStyle name="60% - Акцент4 3" xfId="58"/>
    <cellStyle name="60% - Акцент5 2" xfId="59"/>
    <cellStyle name="60% - Акцент5 3" xfId="60"/>
    <cellStyle name="60% - Акцент6 2" xfId="61"/>
    <cellStyle name="60% - Акцент6 3" xfId="62"/>
    <cellStyle name="Accent1" xfId="63"/>
    <cellStyle name="Accent2" xfId="64"/>
    <cellStyle name="Accent3" xfId="65"/>
    <cellStyle name="Accent4" xfId="66"/>
    <cellStyle name="Accent5" xfId="67"/>
    <cellStyle name="Accent6" xfId="68"/>
    <cellStyle name="Bad" xfId="69"/>
    <cellStyle name="Calculation" xfId="70"/>
    <cellStyle name="Check Cell" xfId="71"/>
    <cellStyle name="Column-Header" xfId="72"/>
    <cellStyle name="Column-Header 2" xfId="73"/>
    <cellStyle name="Column-Header 3" xfId="74"/>
    <cellStyle name="Column-Header 4" xfId="75"/>
    <cellStyle name="Column-Header 5" xfId="76"/>
    <cellStyle name="Column-Header 6" xfId="77"/>
    <cellStyle name="Column-Header 7" xfId="78"/>
    <cellStyle name="Column-Header 7 2" xfId="79"/>
    <cellStyle name="Column-Header 8" xfId="80"/>
    <cellStyle name="Column-Header 8 2" xfId="81"/>
    <cellStyle name="Column-Header 9" xfId="82"/>
    <cellStyle name="Column-Header 9 2" xfId="83"/>
    <cellStyle name="Column-Header_Zvit rux-koshtiv 2010 Департамент " xfId="84"/>
    <cellStyle name="Comma_2005_03_15-Финансовый_БГ" xfId="85"/>
    <cellStyle name="Define-Column" xfId="86"/>
    <cellStyle name="Define-Column 10" xfId="87"/>
    <cellStyle name="Define-Column 2" xfId="88"/>
    <cellStyle name="Define-Column 3" xfId="89"/>
    <cellStyle name="Define-Column 4" xfId="90"/>
    <cellStyle name="Define-Column 5" xfId="91"/>
    <cellStyle name="Define-Column 6" xfId="92"/>
    <cellStyle name="Define-Column 7" xfId="93"/>
    <cellStyle name="Define-Column 7 2" xfId="94"/>
    <cellStyle name="Define-Column 7 3" xfId="95"/>
    <cellStyle name="Define-Column 8" xfId="96"/>
    <cellStyle name="Define-Column 8 2" xfId="97"/>
    <cellStyle name="Define-Column 8 3" xfId="98"/>
    <cellStyle name="Define-Column 9" xfId="99"/>
    <cellStyle name="Define-Column 9 2" xfId="100"/>
    <cellStyle name="Define-Column 9 3" xfId="101"/>
    <cellStyle name="Define-Column_Zvit rux-koshtiv 2010 Департамент " xfId="102"/>
    <cellStyle name="Explanatory Text" xfId="103"/>
    <cellStyle name="FS10" xfId="104"/>
    <cellStyle name="Good" xfId="105"/>
    <cellStyle name="Heading 1" xfId="106"/>
    <cellStyle name="Heading 2" xfId="107"/>
    <cellStyle name="Heading 3" xfId="108"/>
    <cellStyle name="Heading 4" xfId="109"/>
    <cellStyle name="Hyperlink 2" xfId="110"/>
    <cellStyle name="Input" xfId="111"/>
    <cellStyle name="Level0" xfId="112"/>
    <cellStyle name="Level0 10" xfId="113"/>
    <cellStyle name="Level0 2" xfId="114"/>
    <cellStyle name="Level0 2 2" xfId="115"/>
    <cellStyle name="Level0 3" xfId="116"/>
    <cellStyle name="Level0 3 2" xfId="117"/>
    <cellStyle name="Level0 4" xfId="118"/>
    <cellStyle name="Level0 4 2" xfId="119"/>
    <cellStyle name="Level0 5" xfId="120"/>
    <cellStyle name="Level0 6" xfId="121"/>
    <cellStyle name="Level0 7" xfId="122"/>
    <cellStyle name="Level0 7 2" xfId="123"/>
    <cellStyle name="Level0 7 3" xfId="124"/>
    <cellStyle name="Level0 8" xfId="125"/>
    <cellStyle name="Level0 8 2" xfId="126"/>
    <cellStyle name="Level0 8 3" xfId="127"/>
    <cellStyle name="Level0 9" xfId="128"/>
    <cellStyle name="Level0 9 2" xfId="129"/>
    <cellStyle name="Level0 9 3" xfId="130"/>
    <cellStyle name="Level0_Zvit rux-koshtiv 2010 Департамент " xfId="131"/>
    <cellStyle name="Level1" xfId="132"/>
    <cellStyle name="Level1 2" xfId="133"/>
    <cellStyle name="Level1-Numbers" xfId="134"/>
    <cellStyle name="Level1-Numbers 2" xfId="135"/>
    <cellStyle name="Level1-Numbers-Hide" xfId="136"/>
    <cellStyle name="Level2" xfId="137"/>
    <cellStyle name="Level2 2" xfId="138"/>
    <cellStyle name="Level2-Hide" xfId="139"/>
    <cellStyle name="Level2-Hide 2" xfId="140"/>
    <cellStyle name="Level2-Numbers" xfId="141"/>
    <cellStyle name="Level2-Numbers 2" xfId="142"/>
    <cellStyle name="Level2-Numbers-Hide" xfId="143"/>
    <cellStyle name="Level3" xfId="144"/>
    <cellStyle name="Level3 2" xfId="145"/>
    <cellStyle name="Level3 3" xfId="146"/>
    <cellStyle name="Level3_План департамент_2010_1207" xfId="147"/>
    <cellStyle name="Level3-Hide" xfId="148"/>
    <cellStyle name="Level3-Hide 2" xfId="149"/>
    <cellStyle name="Level3-Numbers" xfId="150"/>
    <cellStyle name="Level3-Numbers 2" xfId="151"/>
    <cellStyle name="Level3-Numbers 3" xfId="152"/>
    <cellStyle name="Level3-Numbers_План департамент_2010_1207" xfId="153"/>
    <cellStyle name="Level3-Numbers-Hide" xfId="154"/>
    <cellStyle name="Level4" xfId="155"/>
    <cellStyle name="Level4 2" xfId="156"/>
    <cellStyle name="Level4-Hide" xfId="157"/>
    <cellStyle name="Level4-Hide 2" xfId="158"/>
    <cellStyle name="Level4-Numbers" xfId="159"/>
    <cellStyle name="Level4-Numbers 2" xfId="160"/>
    <cellStyle name="Level4-Numbers-Hide" xfId="161"/>
    <cellStyle name="Level5" xfId="162"/>
    <cellStyle name="Level5 2" xfId="163"/>
    <cellStyle name="Level5-Hide" xfId="164"/>
    <cellStyle name="Level5-Hide 2" xfId="165"/>
    <cellStyle name="Level5-Numbers" xfId="166"/>
    <cellStyle name="Level5-Numbers 2" xfId="167"/>
    <cellStyle name="Level5-Numbers-Hide" xfId="168"/>
    <cellStyle name="Level6" xfId="169"/>
    <cellStyle name="Level6 2" xfId="170"/>
    <cellStyle name="Level6-Hide" xfId="171"/>
    <cellStyle name="Level6-Hide 2" xfId="172"/>
    <cellStyle name="Level6-Numbers" xfId="173"/>
    <cellStyle name="Level6-Numbers 2" xfId="174"/>
    <cellStyle name="Level7" xfId="175"/>
    <cellStyle name="Level7-Hide" xfId="176"/>
    <cellStyle name="Level7-Numbers" xfId="177"/>
    <cellStyle name="Linked Cell" xfId="178"/>
    <cellStyle name="Neutral" xfId="179"/>
    <cellStyle name="Normal 2" xfId="180"/>
    <cellStyle name="Normal_2005_03_15-Финансовый_БГ" xfId="181"/>
    <cellStyle name="Normal_GSE DCF_Model_31_07_09 final" xfId="182"/>
    <cellStyle name="Note" xfId="183"/>
    <cellStyle name="Number-Cells" xfId="184"/>
    <cellStyle name="Number-Cells-Column2" xfId="185"/>
    <cellStyle name="Number-Cells-Column5" xfId="186"/>
    <cellStyle name="Output" xfId="187"/>
    <cellStyle name="Row-Header" xfId="188"/>
    <cellStyle name="Row-Header 2" xfId="189"/>
    <cellStyle name="Title" xfId="190"/>
    <cellStyle name="Total" xfId="191"/>
    <cellStyle name="Warning Text" xfId="192"/>
    <cellStyle name="Акцент1 2" xfId="193"/>
    <cellStyle name="Акцент1 3" xfId="194"/>
    <cellStyle name="Акцент2 2" xfId="195"/>
    <cellStyle name="Акцент2 3" xfId="196"/>
    <cellStyle name="Акцент3 2" xfId="197"/>
    <cellStyle name="Акцент3 3" xfId="198"/>
    <cellStyle name="Акцент4 2" xfId="199"/>
    <cellStyle name="Акцент4 3" xfId="200"/>
    <cellStyle name="Акцент5 2" xfId="201"/>
    <cellStyle name="Акцент5 3" xfId="202"/>
    <cellStyle name="Акцент6 2" xfId="203"/>
    <cellStyle name="Акцент6 3" xfId="204"/>
    <cellStyle name="Ввод  2" xfId="205"/>
    <cellStyle name="Ввод  3" xfId="206"/>
    <cellStyle name="Вывод 2" xfId="207"/>
    <cellStyle name="Вывод 3" xfId="208"/>
    <cellStyle name="Вычисление 2" xfId="209"/>
    <cellStyle name="Вычисление 3" xfId="210"/>
    <cellStyle name="Денежный 2" xfId="211"/>
    <cellStyle name="Заголовок 1 2" xfId="212"/>
    <cellStyle name="Заголовок 1 3" xfId="213"/>
    <cellStyle name="Заголовок 2 2" xfId="214"/>
    <cellStyle name="Заголовок 2 3" xfId="215"/>
    <cellStyle name="Заголовок 3 2" xfId="216"/>
    <cellStyle name="Заголовок 3 3" xfId="217"/>
    <cellStyle name="Заголовок 4 2" xfId="218"/>
    <cellStyle name="Заголовок 4 3" xfId="219"/>
    <cellStyle name="Итог 2" xfId="220"/>
    <cellStyle name="Итог 3" xfId="221"/>
    <cellStyle name="Контрольная ячейка 2" xfId="222"/>
    <cellStyle name="Контрольная ячейка 3" xfId="223"/>
    <cellStyle name="Название 2" xfId="224"/>
    <cellStyle name="Название 3" xfId="225"/>
    <cellStyle name="Нейтральный 2" xfId="226"/>
    <cellStyle name="Нейтральный 3" xfId="227"/>
    <cellStyle name="Обычный" xfId="0" builtinId="0"/>
    <cellStyle name="Обычный 10" xfId="228"/>
    <cellStyle name="Обычный 11" xfId="229"/>
    <cellStyle name="Обычный 12" xfId="230"/>
    <cellStyle name="Обычный 13" xfId="231"/>
    <cellStyle name="Обычный 14" xfId="232"/>
    <cellStyle name="Обычный 15" xfId="233"/>
    <cellStyle name="Обычный 16" xfId="234"/>
    <cellStyle name="Обычный 17" xfId="235"/>
    <cellStyle name="Обычный 18" xfId="236"/>
    <cellStyle name="Обычный 2" xfId="237"/>
    <cellStyle name="Обычный 2 10" xfId="238"/>
    <cellStyle name="Обычный 2 11" xfId="239"/>
    <cellStyle name="Обычный 2 12" xfId="240"/>
    <cellStyle name="Обычный 2 13" xfId="241"/>
    <cellStyle name="Обычный 2 14" xfId="242"/>
    <cellStyle name="Обычный 2 15" xfId="243"/>
    <cellStyle name="Обычный 2 16" xfId="244"/>
    <cellStyle name="Обычный 2 2" xfId="245"/>
    <cellStyle name="Обычный 2 2 2" xfId="246"/>
    <cellStyle name="Обычный 2 2 3" xfId="247"/>
    <cellStyle name="Обычный 2 2_Расшифровка прочих" xfId="248"/>
    <cellStyle name="Обычный 2 3" xfId="249"/>
    <cellStyle name="Обычный 2 4" xfId="250"/>
    <cellStyle name="Обычный 2 5" xfId="251"/>
    <cellStyle name="Обычный 2 6" xfId="252"/>
    <cellStyle name="Обычный 2 7" xfId="253"/>
    <cellStyle name="Обычный 2 8" xfId="254"/>
    <cellStyle name="Обычный 2 9" xfId="255"/>
    <cellStyle name="Обычный 2_2604-2010" xfId="256"/>
    <cellStyle name="Обычный 3" xfId="257"/>
    <cellStyle name="Обычный 3 10" xfId="258"/>
    <cellStyle name="Обычный 3 11" xfId="259"/>
    <cellStyle name="Обычный 3 12" xfId="260"/>
    <cellStyle name="Обычный 3 13" xfId="261"/>
    <cellStyle name="Обычный 3 14" xfId="262"/>
    <cellStyle name="Обычный 3 2" xfId="263"/>
    <cellStyle name="Обычный 3 3" xfId="264"/>
    <cellStyle name="Обычный 3 4" xfId="265"/>
    <cellStyle name="Обычный 3 5" xfId="266"/>
    <cellStyle name="Обычный 3 6" xfId="267"/>
    <cellStyle name="Обычный 3 7" xfId="268"/>
    <cellStyle name="Обычный 3 8" xfId="269"/>
    <cellStyle name="Обычный 3 9" xfId="270"/>
    <cellStyle name="Обычный 3_Дефицит_7 млрд_0608_бс" xfId="271"/>
    <cellStyle name="Обычный 4" xfId="272"/>
    <cellStyle name="Обычный 5" xfId="273"/>
    <cellStyle name="Обычный 5 2" xfId="274"/>
    <cellStyle name="Обычный 6" xfId="275"/>
    <cellStyle name="Обычный 6 2" xfId="276"/>
    <cellStyle name="Обычный 6 3" xfId="277"/>
    <cellStyle name="Обычный 6 4" xfId="278"/>
    <cellStyle name="Обычный 6_Дефицит_7 млрд_0608_бс" xfId="279"/>
    <cellStyle name="Обычный 7" xfId="280"/>
    <cellStyle name="Обычный 7 2" xfId="281"/>
    <cellStyle name="Обычный 8" xfId="282"/>
    <cellStyle name="Обычный 9" xfId="283"/>
    <cellStyle name="Обычный 9 2" xfId="284"/>
    <cellStyle name="Плохой 2" xfId="285"/>
    <cellStyle name="Плохой 3" xfId="286"/>
    <cellStyle name="Пояснение 2" xfId="287"/>
    <cellStyle name="Пояснение 3" xfId="288"/>
    <cellStyle name="Примечание 2" xfId="289"/>
    <cellStyle name="Примечание 3" xfId="290"/>
    <cellStyle name="Процентный 2" xfId="291"/>
    <cellStyle name="Процентный 2 10" xfId="292"/>
    <cellStyle name="Процентный 2 11" xfId="293"/>
    <cellStyle name="Процентный 2 12" xfId="294"/>
    <cellStyle name="Процентный 2 13" xfId="295"/>
    <cellStyle name="Процентный 2 14" xfId="296"/>
    <cellStyle name="Процентный 2 15" xfId="297"/>
    <cellStyle name="Процентный 2 16" xfId="298"/>
    <cellStyle name="Процентный 2 2" xfId="299"/>
    <cellStyle name="Процентный 2 3" xfId="300"/>
    <cellStyle name="Процентный 2 4" xfId="301"/>
    <cellStyle name="Процентный 2 5" xfId="302"/>
    <cellStyle name="Процентный 2 6" xfId="303"/>
    <cellStyle name="Процентный 2 7" xfId="304"/>
    <cellStyle name="Процентный 2 8" xfId="305"/>
    <cellStyle name="Процентный 2 9" xfId="306"/>
    <cellStyle name="Процентный 3" xfId="307"/>
    <cellStyle name="Процентный 4" xfId="308"/>
    <cellStyle name="Процентный 4 2" xfId="309"/>
    <cellStyle name="Связанная ячейка 2" xfId="310"/>
    <cellStyle name="Связанная ячейка 3" xfId="311"/>
    <cellStyle name="Стиль 1" xfId="312"/>
    <cellStyle name="Стиль 1 2" xfId="313"/>
    <cellStyle name="Стиль 1 3" xfId="314"/>
    <cellStyle name="Стиль 1 4" xfId="315"/>
    <cellStyle name="Стиль 1 5" xfId="316"/>
    <cellStyle name="Стиль 1 6" xfId="317"/>
    <cellStyle name="Стиль 1 7" xfId="318"/>
    <cellStyle name="Текст предупреждения 2" xfId="319"/>
    <cellStyle name="Текст предупреждения 3" xfId="320"/>
    <cellStyle name="Тысячи [0]_1.62" xfId="321"/>
    <cellStyle name="Тысячи_1.62" xfId="322"/>
    <cellStyle name="Финансовый 2" xfId="323"/>
    <cellStyle name="Финансовый 2 10" xfId="324"/>
    <cellStyle name="Финансовый 2 11" xfId="325"/>
    <cellStyle name="Финансовый 2 12" xfId="326"/>
    <cellStyle name="Финансовый 2 13" xfId="327"/>
    <cellStyle name="Финансовый 2 14" xfId="328"/>
    <cellStyle name="Финансовый 2 15" xfId="329"/>
    <cellStyle name="Финансовый 2 16" xfId="330"/>
    <cellStyle name="Финансовый 2 17" xfId="331"/>
    <cellStyle name="Финансовый 2 2" xfId="332"/>
    <cellStyle name="Финансовый 2 3" xfId="333"/>
    <cellStyle name="Финансовый 2 4" xfId="334"/>
    <cellStyle name="Финансовый 2 5" xfId="335"/>
    <cellStyle name="Финансовый 2 6" xfId="336"/>
    <cellStyle name="Финансовый 2 7" xfId="337"/>
    <cellStyle name="Финансовый 2 8" xfId="338"/>
    <cellStyle name="Финансовый 2 9" xfId="339"/>
    <cellStyle name="Финансовый 3" xfId="340"/>
    <cellStyle name="Финансовый 3 2" xfId="341"/>
    <cellStyle name="Финансовый 4" xfId="342"/>
    <cellStyle name="Финансовый 4 2" xfId="343"/>
    <cellStyle name="Финансовый 4 3" xfId="344"/>
    <cellStyle name="Финансовый 5" xfId="345"/>
    <cellStyle name="Финансовый 6" xfId="346"/>
    <cellStyle name="Финансовый 7" xfId="347"/>
    <cellStyle name="Хороший 2" xfId="348"/>
    <cellStyle name="Хороший 3" xfId="349"/>
    <cellStyle name="числовой" xfId="350"/>
    <cellStyle name="Ю" xfId="351"/>
    <cellStyle name="Ю-FreeSet_10" xfId="35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26" Type="http://schemas.openxmlformats.org/officeDocument/2006/relationships/externalLink" Target="externalLinks/externalLink25.xml"/><Relationship Id="rId39" Type="http://schemas.openxmlformats.org/officeDocument/2006/relationships/styles" Target="styles.xml"/><Relationship Id="rId3" Type="http://schemas.openxmlformats.org/officeDocument/2006/relationships/externalLink" Target="externalLinks/externalLink2.xml"/><Relationship Id="rId21" Type="http://schemas.openxmlformats.org/officeDocument/2006/relationships/externalLink" Target="externalLinks/externalLink20.xml"/><Relationship Id="rId34" Type="http://schemas.openxmlformats.org/officeDocument/2006/relationships/externalLink" Target="externalLinks/externalLink33.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5" Type="http://schemas.openxmlformats.org/officeDocument/2006/relationships/externalLink" Target="externalLinks/externalLink24.xml"/><Relationship Id="rId33" Type="http://schemas.openxmlformats.org/officeDocument/2006/relationships/externalLink" Target="externalLinks/externalLink32.xml"/><Relationship Id="rId38" Type="http://schemas.openxmlformats.org/officeDocument/2006/relationships/theme" Target="theme/theme1.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externalLink" Target="externalLinks/externalLink19.xml"/><Relationship Id="rId29" Type="http://schemas.openxmlformats.org/officeDocument/2006/relationships/externalLink" Target="externalLinks/externalLink28.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24" Type="http://schemas.openxmlformats.org/officeDocument/2006/relationships/externalLink" Target="externalLinks/externalLink23.xml"/><Relationship Id="rId32" Type="http://schemas.openxmlformats.org/officeDocument/2006/relationships/externalLink" Target="externalLinks/externalLink31.xml"/><Relationship Id="rId37" Type="http://schemas.openxmlformats.org/officeDocument/2006/relationships/externalLink" Target="externalLinks/externalLink36.xml"/><Relationship Id="rId40" Type="http://schemas.openxmlformats.org/officeDocument/2006/relationships/sharedStrings" Target="sharedStrings.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externalLink" Target="externalLinks/externalLink22.xml"/><Relationship Id="rId28" Type="http://schemas.openxmlformats.org/officeDocument/2006/relationships/externalLink" Target="externalLinks/externalLink27.xml"/><Relationship Id="rId36" Type="http://schemas.openxmlformats.org/officeDocument/2006/relationships/externalLink" Target="externalLinks/externalLink35.xml"/><Relationship Id="rId10" Type="http://schemas.openxmlformats.org/officeDocument/2006/relationships/externalLink" Target="externalLinks/externalLink9.xml"/><Relationship Id="rId19" Type="http://schemas.openxmlformats.org/officeDocument/2006/relationships/externalLink" Target="externalLinks/externalLink18.xml"/><Relationship Id="rId31" Type="http://schemas.openxmlformats.org/officeDocument/2006/relationships/externalLink" Target="externalLinks/externalLink30.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externalLink" Target="externalLinks/externalLink21.xml"/><Relationship Id="rId27" Type="http://schemas.openxmlformats.org/officeDocument/2006/relationships/externalLink" Target="externalLinks/externalLink26.xml"/><Relationship Id="rId30" Type="http://schemas.openxmlformats.org/officeDocument/2006/relationships/externalLink" Target="externalLinks/externalLink29.xml"/><Relationship Id="rId35" Type="http://schemas.openxmlformats.org/officeDocument/2006/relationships/externalLink" Target="externalLinks/externalLink3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bank.gov.ua/WORK/S2/VICTOR/&#1042;&#1042;&#1055;/PIB.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Nechiporenko\2007&#1053;&#1054;&#1042;\Dept\Plan\Exchange\!_Plan-2006\VAT%20Sevastop\Dept\Plan\Exchange\_________________________Plan_ZP\!_&#1055;&#1077;&#1095;&#1072;&#1090;&#1100;\&#1052;&#1058;&#1056;%20&#1074;&#1089;&#1077;%202.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http://www.bank.gov.ua/&#1052;&#1086;&#1080;%20&#1076;&#1086;&#1082;&#1091;&#1084;&#1077;&#1085;&#1090;&#1099;/Sergey/&#1055;&#1088;&#1086;&#1075;&#1085;&#1086;&#1079;/&#1056;&#1072;&#1073;&#1086;&#1095;&#1080;&#1077;%20&#1090;&#1072;&#1073;&#1083;&#1080;&#1094;&#1099;/new/zvedena1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72rc2j\vera\DOCUME~1\Chirich\LOCALS~1\Temp\Rar$DI00.938\Dept\Plan\Exchange\!_Plan-2006\&#1042;&#1040;&#1058;%20&#1048;&#1074;&#1072;&#1085;&#1086;%20&#1092;&#1088;&#1072;&#1085;&#1082;&#1080;&#1074;&#1089;&#1100;&#1082;&#1075;&#1072;&#1079;\Dodatok1%2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D72rc2j\vera\&#1052;&#1086;&#1080;%20&#1076;&#1086;&#1082;&#1091;&#1084;&#1077;&#1085;&#1090;&#1099;\Plan-2006_kons_rabota\Dept\Plan\Exchange\_________________________Plan_ZP\!_&#1055;&#1077;&#1095;&#1072;&#1090;&#1100;\&#1052;&#1058;&#1056;%20&#1074;&#1089;&#1077;%20-%205.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D72rc2j\vera\Dept\Plan\Exchange\!_Plan-2006\&#1042;&#1040;&#1058;%20&#1048;&#1074;&#1072;&#1085;&#1086;%20&#1092;&#1088;&#1072;&#1085;&#1082;&#1080;&#1074;&#1089;&#1100;&#1082;&#1075;&#1072;&#1079;\Dodatok1%20.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E:\Ariadna\Sum_pok.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Nechiporenko\2007&#1053;&#1054;&#1042;\DOCUME~1\Chirich\LOCALS~1\Temp\Dept\Plan\Exchange\_________________________Plan_ZP\!_&#1055;&#1077;&#1095;&#1072;&#1090;&#1100;\&#1052;&#1058;&#1056;%20&#1074;&#1089;&#1077;%202.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R:\&#1052;&#1086;&#1080;%20&#1076;&#1086;&#1082;&#1091;&#1084;&#1077;&#1085;&#1090;&#1099;\Plan-2006_kons_rabota\Dept\Plan\Exchange\_________________________Plan_ZP\!_&#1055;&#1077;&#1095;&#1072;&#1090;&#1100;\&#1052;&#1058;&#1056;%20&#1074;&#1089;&#1077;%20-%205.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R:\Dept\Plan\Exchange\!_Plan-2006\&#1042;&#1040;&#1058;%20&#1048;&#1074;&#1072;&#1085;&#1086;%20&#1092;&#1088;&#1072;&#1085;&#1082;&#1080;&#1074;&#1089;&#1100;&#1082;&#1075;&#1072;&#1079;\Dodatok1%20.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R:\DOCUME~1\Chirich\LOCALS~1\Temp\Dept\Plan\Exchange\_________________________Plan_ZP\!_&#1055;&#1077;&#1095;&#1072;&#1090;&#1100;\&#1052;&#1058;&#1056;%20&#1074;&#1089;&#1077;%20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bank.gov.ua/New_monitoring/Monit_xls/M_2002/M_06_02/Monthly/10_October/1Aug2001/GDP/realgdp/LENA/BGVN1.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R:\Dept\Plan\Exchange\!_Plan-2006\VAT%20Sevastop\Dept\Plan\Exchange\_________________________Plan_ZP\!_&#1055;&#1077;&#1095;&#1072;&#1090;&#1100;\&#1052;&#1058;&#1056;%20&#1074;&#1089;&#1077;%202.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R:\Dept\Plan\Exchange\_________________________Plan_ZP\!_&#1055;&#1077;&#1095;&#1072;&#1090;&#1100;\&#1052;&#1058;&#1056;%20&#1074;&#1089;&#1077;%202.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Kredo\work\Dept\Plan\Exchange\_________________________Plan_ZP\!_&#1055;&#1077;&#1095;&#1072;&#1090;&#1100;\&#1052;&#1058;&#1056;%20&#1074;&#1089;&#1077;%20-%205.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D72rc2j\vera\Dept\Plan\Exchange\!_Plan-2006\VAT%20Sevastop\Dept\Plan\Exchange\_________________________Plan_ZP\!_&#1055;&#1077;&#1095;&#1072;&#1090;&#1100;\&#1052;&#1058;&#1056;%20&#1074;&#1089;&#1077;%20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D72rc2j\vera\DOCUME~1\Chirich\LOCALS~1\Temp\DOCUME~1\VOYTOV~1\LOCALS~1\Temp\Rar$DI00.867\Planning%20System%20Project\consolidation%20hq%20formatted.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D72rc2j\vera\DOCUME~1\Chirich\LOCALS~1\Temp\Dept\Plan\Exchange\_________________________Plan_ZP\!_&#1055;&#1077;&#1095;&#1072;&#1090;&#1100;\&#1052;&#1058;&#1056;%20&#1074;&#1089;&#1077;%202.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D72rc2j\vera\Documents%20and%20Settings\SUDNIKOVA\Local%20Settings\Temporary%20Internet%20Files\Content.IE5\C5MFSXEF\Subv2006\Rich%20Roz%202006.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Main\main1\DOCUME~1\Chirich\LOCALS~1\Temp\Dept\Plan\Exchange\_________________________Plan_ZP\!_&#1055;&#1077;&#1095;&#1072;&#1090;&#1100;\&#1052;&#1058;&#1056;%20&#1074;&#1089;&#1077;%202.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D72rc2j\vera\Documents%20and%20Settings\andreyevskaya\&#1052;&#1086;&#1080;%20&#1076;&#1086;&#1082;&#1091;&#1084;&#1077;&#1085;&#1090;&#1099;\OLGA\&#1056;&#1045;&#1040;&#1051;&#1048;&#1047;&#1040;&#1062;&#1048;&#1071;_2006\2006_REALIZ_&#1058;&#1045;(&#1090;&#1088;&#1072;&#1074;&#1077;&#1085;&#1100;).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http://www.bank.gov.ua/S_N_A/1July2001/GDP/realgdp/LENA/BGVN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ile\File1\aaaa\2007%20finplan\DOCUME~1\SINKEV~1\LOCALS~1\Temp\Rar$DI00.781\Dept\Plan\Exchange\_________________________Plan_ZP\!_&#1055;&#1077;&#1095;&#1072;&#1090;&#1100;\&#1052;&#1058;&#1056;%20&#1074;&#1089;&#1077;%20-%205.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R:\DOCUME~1\Chirich\LOCALS~1\Temp\Rar$DI00.938\Dept\Plan\Exchange\!_Plan-2006\&#1042;&#1040;&#1058;%20&#1048;&#1074;&#1072;&#1085;&#1086;%20&#1092;&#1088;&#1072;&#1085;&#1082;&#1080;&#1074;&#1089;&#1100;&#1082;&#1075;&#1072;&#1079;\Dodatok1%20.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D72rc2j\vera\&#1052;&#1086;&#1080;%20&#1076;&#1086;&#1082;&#1091;&#1084;&#1077;&#1085;&#1090;&#1099;\Plan-2006_kons_rabota\Dept\FinPlan-Economy\Planning%20System%20Project\consolidation%20hq%20formatted.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R:\DOCUME~1\SINKEV~1\LOCALS~1\Temp\Rar$DI00.781\Dept\FinPlan-Economy\Planning%20System%20Project\consolidation%20hq%20formatted.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Nechiporenko\2007&#1053;&#1054;&#1042;\DOCUME~1\Chirich\LOCALS~1\Temp\DOCUME~1\VOYTOV~1\LOCALS~1\Temp\Rar$DI00.867\Planning%20System%20Project\consolidation%20hq%20formatted.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S:\Dept\FinPlan-Economy\Planning%20System%20Project\consolidation%20hq%20formatted.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Main\MAIN1\Dept\FinPlan-Economy\Planning%20System%20Project\consolidation%20hq%20formatted.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D72rc2j\vera\Documents%20and%20Settings\likhachov\Local%20Settings\Temporary%20Internet%20Files\Content.IE5\RY4RBH0P\2006_REALIZ_&#1058;&#1045;(&#1083;&#1102;&#1090;&#1080;&#1081;20%2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72rc2j\vera\FinanceUTG\finek2008\&#1043;&#1088;&#1091;&#1076;&#1077;&#1085;&#1100;%20(&#1086;&#1095;&#1080;&#1082;)\DOCUME~1\SINKEV~1\LOCALS~1\Temp\Rar$DI00.781\Dept\Plan\Exchange\_________________________Plan_ZP\!_&#1055;&#1077;&#1095;&#1072;&#1090;&#1100;\&#1052;&#1058;&#1056;%20&#1074;&#1089;&#1077;%20-%205.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72rc2j\vera\FinanceUTG\finek2008\&#1043;&#1088;&#1091;&#1076;&#1077;&#1085;&#1100;%20(&#1086;&#1095;&#1080;&#1082;)\DOCUME~1\SINKEV~1\LOCALS~1\Temp\Rar$DI00.781\Dept\FinPlan-Economy\Planning%20System%20Project\consolidation%20hq%20formatte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72rc2j\vera\&#1052;&#1086;&#1080;%20&#1076;&#1086;&#1082;&#1091;&#1084;&#1077;&#1085;&#1090;&#1099;\22020\&#1060;&#1110;&#1085;&#1072;&#1085;&#1089;&#1086;&#1074;&#1110;%20&#1087;&#1083;&#1072;&#1085;&#1080;\&#1053;&#1040;&#1050;%20&#1053;&#1072;&#1092;&#1090;&#1086;&#1075;&#1072;&#1079;\2014\&#1030;%20&#1088;&#1077;&#1076;&#1072;&#1082;&#1094;&#1110;&#1103;%20(14.02.2014)\003%20&#1076;&#1086;&#1076;&#1072;&#1090;&#1082;&#108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R:\&#1052;&#1086;&#1080;%20&#1076;&#1086;&#1082;&#1091;&#1084;&#1077;&#1085;&#1090;&#1099;\Plan-2006_kons_rabota\Dept\FinPlan-Economy\Planning%20System%20Project\consolidation%20hq%20formatted.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redo\work\Dept\FinPlan-Economy\Planning%20System%20Project\consolidation%20hq%20formatted.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R:\DOCUME~1\Chirich\LOCALS~1\Temp\DOCUME~1\VOYTOV~1\LOCALS~1\Temp\Rar$DI00.867\Planning%20System%20Project\consolidation%20hq%20formatted.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DP"/>
      <sheetName val="Real GDP &amp; Real IP (u)"/>
      <sheetName val="Real GDP &amp; Real IP (e)"/>
      <sheetName val="GDP_gr"/>
      <sheetName val="Светлые"/>
      <sheetName val="адмін (2)"/>
      <sheetName val="Лист 1"/>
      <sheetName val="Real_GDP_&amp;_Real_IP_(u)"/>
      <sheetName val="Real_GDP_&amp;_Real_IP_(e)"/>
    </sheetNames>
    <sheetDataSet>
      <sheetData sheetId="0"/>
      <sheetData sheetId="1"/>
      <sheetData sheetId="2"/>
      <sheetData sheetId="3"/>
      <sheetData sheetId="4" refreshError="1"/>
      <sheetData sheetId="5" refreshError="1"/>
      <sheetData sheetId="6" refreshError="1"/>
      <sheetData sheetId="7"/>
      <sheetData sheetId="8"/>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ведена таб"/>
      <sheetName val="попер_роз"/>
      <sheetName val="попер_роз (4)"/>
      <sheetName val="звед_оптим (2)"/>
      <sheetName val="звед_баз(3)_СА"/>
      <sheetName val="звед_опт(3)_ca"/>
      <sheetName val="звед_баз(4)"/>
      <sheetName val="звед_опт(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Ini"/>
      <sheetName val="Ëčńň1"/>
      <sheetName val="Sum_pok"/>
      <sheetName val="#REF!"/>
      <sheetName val="Sum_pok.xls"/>
    </sheetNames>
    <definedNames>
      <definedName name="ShowFil"/>
    </defined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sheetData sheetId="1"/>
      <sheetData sheetId="2"/>
      <sheetData sheetId="3"/>
      <sheetData sheetId="4"/>
      <sheetData sheetId="5"/>
      <sheetData sheetId="6"/>
      <sheetData sheetId="7"/>
      <sheetData sheetId="8"/>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refreshError="1"/>
      <sheetData sheetId="26" refreshError="1"/>
      <sheetData sheetId="27" refreshError="1"/>
      <sheetData sheetId="28" refreshError="1"/>
      <sheetData sheetId="29"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93"/>
    </sheetNames>
    <sheetDataSet>
      <sheetData sheetId="0" refreshError="1">
        <row r="1">
          <cell r="D1" t="str">
            <v>Баланс грошових доходiв i витрат населення Украјни у</v>
          </cell>
          <cell r="K1" t="str">
            <v>GOD</v>
          </cell>
        </row>
        <row r="2">
          <cell r="K2">
            <v>1993</v>
          </cell>
          <cell r="L2" t="str">
            <v>роцi</v>
          </cell>
        </row>
        <row r="3">
          <cell r="N3" t="str">
            <v>(млрд.крб)</v>
          </cell>
        </row>
        <row r="5">
          <cell r="A5" t="str">
            <v>А. ГРОШОВI ДОХОДИ</v>
          </cell>
        </row>
        <row r="6">
          <cell r="A6" t="str">
            <v>1.Заробiтна плата</v>
          </cell>
        </row>
        <row r="7">
          <cell r="A7" t="str">
            <v>2.Оплата працi робiтникiв</v>
          </cell>
        </row>
        <row r="8">
          <cell r="A8" t="str">
            <v xml:space="preserve">  кооперативiв</v>
          </cell>
        </row>
        <row r="9">
          <cell r="A9" t="str">
            <v>3.Доходи робiтникiв та служ-</v>
          </cell>
        </row>
        <row r="10">
          <cell r="A10" t="str">
            <v xml:space="preserve">  бовцiв вiд пiдприїмств та</v>
          </cell>
        </row>
        <row r="11">
          <cell r="A11" t="str">
            <v xml:space="preserve">  органiзацiй крiм зар.плати</v>
          </cell>
        </row>
        <row r="12">
          <cell r="A12" t="str">
            <v xml:space="preserve">4.Грошовi доходи вiд   </v>
          </cell>
        </row>
        <row r="13">
          <cell r="A13" t="str">
            <v xml:space="preserve">  колгоспiв            </v>
          </cell>
        </row>
        <row r="14">
          <cell r="A14" t="str">
            <v>5.Надходження вiд продажу</v>
          </cell>
        </row>
        <row r="15">
          <cell r="A15" t="str">
            <v xml:space="preserve">  продуктiв сiльсьгого госп.</v>
          </cell>
        </row>
        <row r="16">
          <cell r="A16" t="str">
            <v>Всього трудових доходiв</v>
          </cell>
        </row>
        <row r="17">
          <cell r="A17" t="str">
            <v>(рядки 1+2+3+4+5)</v>
          </cell>
        </row>
        <row r="18">
          <cell r="A18" t="str">
            <v>6.Пенсiј, допомоги,стипендiј</v>
          </cell>
        </row>
        <row r="19">
          <cell r="A19" t="str">
            <v xml:space="preserve">  та iншi надходження</v>
          </cell>
        </row>
        <row r="20">
          <cell r="A20" t="str">
            <v xml:space="preserve">     в тому числi:</v>
          </cell>
        </row>
        <row r="21">
          <cell r="A21" t="str">
            <v xml:space="preserve"> пенсiј, допомоги, стипендiј</v>
          </cell>
        </row>
        <row r="22">
          <cell r="A22" t="str">
            <v>Баланс</v>
          </cell>
        </row>
        <row r="23">
          <cell r="A23" t="str">
            <v>Б.ВИТРАТИ ТА ЗАОЩАДЖЕННЯ</v>
          </cell>
        </row>
        <row r="24">
          <cell r="A24" t="str">
            <v>1.Покупка товарiв та оплата</v>
          </cell>
        </row>
        <row r="25">
          <cell r="A25" t="str">
            <v xml:space="preserve">  послуг</v>
          </cell>
        </row>
        <row r="26">
          <cell r="A26" t="str">
            <v xml:space="preserve">    в тому числi:</v>
          </cell>
        </row>
        <row r="27">
          <cell r="A27" t="str">
            <v xml:space="preserve"> покупка товарiв       </v>
          </cell>
        </row>
        <row r="28">
          <cell r="A28" t="str">
            <v xml:space="preserve"> оплата послуг         </v>
          </cell>
        </row>
        <row r="29">
          <cell r="A29" t="str">
            <v>2.Обов'язковi платежi та</v>
          </cell>
        </row>
        <row r="30">
          <cell r="A30" t="str">
            <v xml:space="preserve">  добровiльнi внески</v>
          </cell>
        </row>
        <row r="31">
          <cell r="A31" t="str">
            <v xml:space="preserve">       iз них:</v>
          </cell>
        </row>
        <row r="32">
          <cell r="A32" t="str">
            <v xml:space="preserve"> прибутковий податок з </v>
          </cell>
        </row>
        <row r="33">
          <cell r="A33" t="str">
            <v xml:space="preserve"> населення             </v>
          </cell>
        </row>
        <row r="34">
          <cell r="A34" t="str">
            <v>3.Прирiст вкладiв,придбання</v>
          </cell>
        </row>
        <row r="35">
          <cell r="A35" t="str">
            <v xml:space="preserve">  облiгацiй Державној внутр.</v>
          </cell>
        </row>
        <row r="36">
          <cell r="A36" t="str">
            <v xml:space="preserve">  позики,iнш.цiнних паперiв  </v>
          </cell>
        </row>
        <row r="37">
          <cell r="A37" t="str">
            <v>Всього</v>
          </cell>
        </row>
        <row r="38">
          <cell r="A38" t="str">
            <v xml:space="preserve">В. Перевищення доходiв над </v>
          </cell>
        </row>
        <row r="39">
          <cell r="A39" t="str">
            <v xml:space="preserve">   витратами</v>
          </cell>
        </row>
        <row r="40">
          <cell r="A40" t="str">
            <v>Баланс</v>
          </cell>
        </row>
        <row r="41">
          <cell r="A41" t="str">
            <v>_x000C_</v>
          </cell>
        </row>
        <row r="46">
          <cell r="A46" t="str">
            <v>А. ГРОШОВI ДОХОДИ</v>
          </cell>
        </row>
        <row r="47">
          <cell r="A47" t="str">
            <v>1.Заробiтна плата</v>
          </cell>
        </row>
        <row r="48">
          <cell r="A48" t="str">
            <v>2.Оплата працi робiтникiв</v>
          </cell>
        </row>
        <row r="49">
          <cell r="A49" t="str">
            <v xml:space="preserve">  кооперативiв</v>
          </cell>
        </row>
        <row r="50">
          <cell r="A50" t="str">
            <v>3.Доходи робiтникiв та служ-</v>
          </cell>
        </row>
        <row r="51">
          <cell r="A51" t="str">
            <v xml:space="preserve">  бовцiв вiд пiдприїмств та</v>
          </cell>
        </row>
        <row r="52">
          <cell r="A52" t="str">
            <v xml:space="preserve">  органiзацiй крiм зар.плати</v>
          </cell>
        </row>
        <row r="53">
          <cell r="A53" t="str">
            <v xml:space="preserve">4.Грошовi доходи вiд   </v>
          </cell>
        </row>
        <row r="54">
          <cell r="A54" t="str">
            <v xml:space="preserve">  колгоспiв            </v>
          </cell>
        </row>
        <row r="55">
          <cell r="A55" t="str">
            <v>5.Надходження вiд продажу</v>
          </cell>
        </row>
        <row r="56">
          <cell r="A56" t="str">
            <v xml:space="preserve">  продуктiв сiльсьгого госп.</v>
          </cell>
        </row>
        <row r="57">
          <cell r="A57" t="str">
            <v>Всього трудових доходiв</v>
          </cell>
        </row>
        <row r="58">
          <cell r="A58" t="str">
            <v>(рядки 1+2+3+4+5)</v>
          </cell>
        </row>
        <row r="59">
          <cell r="A59" t="str">
            <v>6.Пенсiј, допомоги,стипендiј</v>
          </cell>
        </row>
        <row r="60">
          <cell r="A60" t="str">
            <v xml:space="preserve">  та iншi надходження</v>
          </cell>
        </row>
        <row r="61">
          <cell r="A61" t="str">
            <v xml:space="preserve">     в тому числi:</v>
          </cell>
        </row>
        <row r="62">
          <cell r="A62" t="str">
            <v xml:space="preserve"> пенсiј, допомоги, стипендiј</v>
          </cell>
        </row>
        <row r="63">
          <cell r="A63" t="str">
            <v>Баланс</v>
          </cell>
        </row>
        <row r="64">
          <cell r="A64" t="str">
            <v>Б.ВИТРАТИ ТА ЗАОЩАДЖЕННЯ</v>
          </cell>
        </row>
        <row r="65">
          <cell r="A65" t="str">
            <v>1.Покупка товарiв та оплата</v>
          </cell>
        </row>
        <row r="66">
          <cell r="A66" t="str">
            <v xml:space="preserve">  послуг</v>
          </cell>
        </row>
        <row r="67">
          <cell r="A67" t="str">
            <v xml:space="preserve">    в тому числi:</v>
          </cell>
        </row>
        <row r="68">
          <cell r="A68" t="str">
            <v xml:space="preserve"> покупка товарiв       </v>
          </cell>
        </row>
        <row r="69">
          <cell r="A69" t="str">
            <v xml:space="preserve"> оплата послуг         </v>
          </cell>
        </row>
        <row r="70">
          <cell r="A70" t="str">
            <v>2.Обов'язковi платежi та</v>
          </cell>
        </row>
        <row r="71">
          <cell r="A71" t="str">
            <v xml:space="preserve">  добровiльнi внески</v>
          </cell>
        </row>
        <row r="72">
          <cell r="A72" t="str">
            <v xml:space="preserve">       iз них:</v>
          </cell>
        </row>
        <row r="73">
          <cell r="A73" t="str">
            <v xml:space="preserve"> прибутковий податок з </v>
          </cell>
        </row>
        <row r="74">
          <cell r="A74" t="str">
            <v xml:space="preserve"> населення             </v>
          </cell>
        </row>
        <row r="75">
          <cell r="A75" t="str">
            <v>3.Прирiст вкладiв,придбання</v>
          </cell>
        </row>
        <row r="76">
          <cell r="A76" t="str">
            <v xml:space="preserve">  облiгацiй Державној внутр.</v>
          </cell>
        </row>
        <row r="77">
          <cell r="A77" t="str">
            <v xml:space="preserve">  позики,iнш.цiнних паперiв  </v>
          </cell>
        </row>
        <row r="78">
          <cell r="A78" t="str">
            <v>Всього</v>
          </cell>
        </row>
        <row r="79">
          <cell r="A79" t="str">
            <v xml:space="preserve">В. Перевищення доходiв над </v>
          </cell>
        </row>
        <row r="80">
          <cell r="A80" t="str">
            <v xml:space="preserve">   витратами</v>
          </cell>
        </row>
        <row r="81">
          <cell r="A81" t="str">
            <v>Баланс</v>
          </cell>
        </row>
        <row r="82">
          <cell r="A82" t="str">
            <v xml:space="preserve">        Довiдково: чисельнiсть населення в</v>
          </cell>
        </row>
        <row r="83">
          <cell r="A83" t="str">
            <v>_x000C_</v>
          </cell>
        </row>
        <row r="88">
          <cell r="A88" t="str">
            <v>А. ГРОШОВI ДОХОДИ</v>
          </cell>
        </row>
        <row r="89">
          <cell r="A89" t="str">
            <v>1.Заробiтна плата</v>
          </cell>
        </row>
        <row r="90">
          <cell r="A90" t="str">
            <v>2.Оплата працi робiтникiв</v>
          </cell>
        </row>
        <row r="91">
          <cell r="A91" t="str">
            <v xml:space="preserve">  кооперативiв</v>
          </cell>
        </row>
        <row r="92">
          <cell r="A92" t="str">
            <v>3.Доходи робiтникiв та служ-</v>
          </cell>
        </row>
        <row r="93">
          <cell r="A93" t="str">
            <v xml:space="preserve">  бовцiв вiд пiдприїмств та</v>
          </cell>
        </row>
        <row r="94">
          <cell r="A94" t="str">
            <v xml:space="preserve">  органiзацiй крiм зар.плати</v>
          </cell>
        </row>
        <row r="95">
          <cell r="A95" t="str">
            <v xml:space="preserve">4.Грошовi доходи вiд   </v>
          </cell>
        </row>
        <row r="96">
          <cell r="A96" t="str">
            <v xml:space="preserve">  колгоспiв            </v>
          </cell>
        </row>
        <row r="97">
          <cell r="A97" t="str">
            <v>5.Надходження вiд продажу</v>
          </cell>
        </row>
        <row r="98">
          <cell r="A98" t="str">
            <v xml:space="preserve">  продуктiв сiльсьгого госп.</v>
          </cell>
        </row>
        <row r="99">
          <cell r="A99" t="str">
            <v>Всього трудових доходiв</v>
          </cell>
        </row>
        <row r="100">
          <cell r="A100" t="str">
            <v>(рядки 1+2+3+4+5)</v>
          </cell>
        </row>
        <row r="101">
          <cell r="A101" t="str">
            <v>6.Пенсiј, допомоги,стипендiј</v>
          </cell>
        </row>
        <row r="102">
          <cell r="A102" t="str">
            <v xml:space="preserve">  та iншi надходження</v>
          </cell>
        </row>
        <row r="103">
          <cell r="A103" t="str">
            <v xml:space="preserve">     в тому числi:</v>
          </cell>
        </row>
        <row r="104">
          <cell r="A104" t="str">
            <v xml:space="preserve"> пенсiј, допомоги, стипендiј</v>
          </cell>
        </row>
        <row r="105">
          <cell r="A105" t="str">
            <v>Баланс</v>
          </cell>
        </row>
        <row r="106">
          <cell r="A106" t="str">
            <v>Б.ВИТРАТИ ТА ЗАОЩАДЖЕННЯ</v>
          </cell>
        </row>
        <row r="107">
          <cell r="A107" t="str">
            <v>1.Покупка товарiв та оплата</v>
          </cell>
        </row>
        <row r="108">
          <cell r="A108" t="str">
            <v xml:space="preserve">  послуг</v>
          </cell>
        </row>
        <row r="109">
          <cell r="A109" t="str">
            <v xml:space="preserve">    в тому числi:</v>
          </cell>
        </row>
        <row r="110">
          <cell r="A110" t="str">
            <v xml:space="preserve"> покупка товарiв       </v>
          </cell>
        </row>
        <row r="111">
          <cell r="A111" t="str">
            <v xml:space="preserve"> оплата послуг         </v>
          </cell>
        </row>
        <row r="112">
          <cell r="A112" t="str">
            <v>2.Обов'язковi платежi та</v>
          </cell>
        </row>
        <row r="113">
          <cell r="A113" t="str">
            <v xml:space="preserve">  добровiльнi внески</v>
          </cell>
        </row>
        <row r="114">
          <cell r="A114" t="str">
            <v xml:space="preserve">       iз них:</v>
          </cell>
        </row>
        <row r="115">
          <cell r="A115" t="str">
            <v xml:space="preserve"> прибутковий податок з </v>
          </cell>
        </row>
        <row r="116">
          <cell r="A116" t="str">
            <v xml:space="preserve"> населення             </v>
          </cell>
        </row>
        <row r="117">
          <cell r="A117" t="str">
            <v>3.Прирiст вкладiв,придбання</v>
          </cell>
        </row>
        <row r="118">
          <cell r="A118" t="str">
            <v xml:space="preserve">  облiгацiй Державној внутр.</v>
          </cell>
        </row>
        <row r="119">
          <cell r="A119" t="str">
            <v xml:space="preserve">  позики,iнш.цiнних паперiв  </v>
          </cell>
        </row>
        <row r="120">
          <cell r="A120" t="str">
            <v>Всього</v>
          </cell>
        </row>
        <row r="121">
          <cell r="A121" t="str">
            <v xml:space="preserve">В. Перевищення доходiв над </v>
          </cell>
        </row>
        <row r="122">
          <cell r="A122" t="str">
            <v xml:space="preserve">   витратами</v>
          </cell>
        </row>
        <row r="123">
          <cell r="A123" t="str">
            <v>Баланс</v>
          </cell>
        </row>
        <row r="124">
          <cell r="A124" t="str">
            <v>_x000C_</v>
          </cell>
        </row>
        <row r="130">
          <cell r="A130" t="str">
            <v>А. ГРОШОВI ДОХОДИ</v>
          </cell>
        </row>
        <row r="131">
          <cell r="A131" t="str">
            <v>1.Заробiтна плата</v>
          </cell>
        </row>
        <row r="132">
          <cell r="A132" t="str">
            <v>2.Оплата працi робiтникiв</v>
          </cell>
        </row>
        <row r="133">
          <cell r="A133" t="str">
            <v xml:space="preserve">  кооперативiв</v>
          </cell>
        </row>
        <row r="134">
          <cell r="A134" t="str">
            <v>3.Доходи робiтникiв та служ-</v>
          </cell>
        </row>
        <row r="135">
          <cell r="A135" t="str">
            <v xml:space="preserve">  бовцiв вiд пiдприїмств та</v>
          </cell>
        </row>
        <row r="136">
          <cell r="A136" t="str">
            <v xml:space="preserve">  органiзацiй крiм зар.плати</v>
          </cell>
        </row>
        <row r="137">
          <cell r="A137" t="str">
            <v xml:space="preserve">4.Грошовi доходи вiд   </v>
          </cell>
        </row>
        <row r="138">
          <cell r="A138" t="str">
            <v xml:space="preserve">  колгоспiв            </v>
          </cell>
        </row>
        <row r="139">
          <cell r="A139" t="str">
            <v>5.Надходження вiд продажу</v>
          </cell>
        </row>
        <row r="140">
          <cell r="A140" t="str">
            <v xml:space="preserve">  продуктiв сiльсьгого госп.</v>
          </cell>
        </row>
        <row r="141">
          <cell r="A141" t="str">
            <v>Всього трудових доходiв</v>
          </cell>
        </row>
        <row r="142">
          <cell r="A142" t="str">
            <v>(рядки 1+2+3+4+5)</v>
          </cell>
        </row>
        <row r="143">
          <cell r="A143" t="str">
            <v>6.Пенсiј, допомоги,стипендiј</v>
          </cell>
        </row>
        <row r="144">
          <cell r="A144" t="str">
            <v xml:space="preserve">  та iншi надходження</v>
          </cell>
        </row>
        <row r="145">
          <cell r="A145" t="str">
            <v xml:space="preserve">     в тому числi:</v>
          </cell>
        </row>
        <row r="146">
          <cell r="A146" t="str">
            <v xml:space="preserve"> пенсiј, допомоги, стипендiј</v>
          </cell>
        </row>
        <row r="147">
          <cell r="A147" t="str">
            <v>Баланс</v>
          </cell>
        </row>
        <row r="148">
          <cell r="A148" t="str">
            <v>Б.ВИТРАТИ ТА ЗАОЩАДЖЕННЯ</v>
          </cell>
        </row>
        <row r="149">
          <cell r="A149" t="str">
            <v>1.Покупка товарiв та оплата</v>
          </cell>
        </row>
        <row r="150">
          <cell r="A150" t="str">
            <v xml:space="preserve">  послуг</v>
          </cell>
        </row>
        <row r="151">
          <cell r="A151" t="str">
            <v xml:space="preserve">    в тому числi:</v>
          </cell>
        </row>
        <row r="152">
          <cell r="A152" t="str">
            <v xml:space="preserve"> покупка товарiв       </v>
          </cell>
        </row>
        <row r="153">
          <cell r="A153" t="str">
            <v xml:space="preserve"> оплата послуг         </v>
          </cell>
        </row>
        <row r="154">
          <cell r="A154" t="str">
            <v>2.Обов'язковi платежi та</v>
          </cell>
        </row>
        <row r="155">
          <cell r="A155" t="str">
            <v xml:space="preserve">  добровiльнi внески</v>
          </cell>
        </row>
        <row r="156">
          <cell r="A156" t="str">
            <v xml:space="preserve">       iз них:</v>
          </cell>
        </row>
        <row r="157">
          <cell r="A157" t="str">
            <v xml:space="preserve"> прибутковий податок з </v>
          </cell>
        </row>
        <row r="158">
          <cell r="A158" t="str">
            <v xml:space="preserve"> населення             </v>
          </cell>
        </row>
        <row r="159">
          <cell r="A159" t="str">
            <v>3.Прирiст вкладiв,придбання</v>
          </cell>
        </row>
        <row r="160">
          <cell r="A160" t="str">
            <v xml:space="preserve">  облiгацiй Державној внутр.</v>
          </cell>
        </row>
        <row r="161">
          <cell r="A161" t="str">
            <v xml:space="preserve">  позики,iнш.цiнних паперiв  </v>
          </cell>
        </row>
        <row r="162">
          <cell r="A162" t="str">
            <v>Всього</v>
          </cell>
        </row>
        <row r="163">
          <cell r="A163" t="str">
            <v xml:space="preserve">В. Перевищення доходiв над </v>
          </cell>
        </row>
        <row r="164">
          <cell r="A164" t="str">
            <v xml:space="preserve">   витратами</v>
          </cell>
        </row>
        <row r="165">
          <cell r="A165" t="str">
            <v>Баланс</v>
          </cell>
        </row>
        <row r="166">
          <cell r="A166" t="str">
            <v>_x000C_</v>
          </cell>
        </row>
      </sheetData>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 val="МТР_Апарат"/>
      <sheetName val="МТР_Газ_України"/>
      <sheetName val="МТР_Укртрансгаз"/>
      <sheetName val="МТР_Укргазвидобування"/>
      <sheetName val="МТР_Укрспецтрансгаз"/>
      <sheetName val="МТР_Чорноморнафтогаз"/>
      <sheetName val="МТР_Укртранснафта"/>
      <sheetName val="МТР_Газ-тепл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
    </sheetNames>
    <sheetDataSet>
      <sheetData sheetId="0"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tac"/>
      <sheetName val="DodDot"/>
      <sheetName val="Dod ARK"/>
      <sheetName val="Dod Clavutich"/>
      <sheetName val="Svod 3511060"/>
      <sheetName val="Viluch(1-12)"/>
      <sheetName val="Diti "/>
      <sheetName val="TvPalGaz"/>
      <sheetName val="Ener "/>
      <sheetName val="IncsiPilgi (2)"/>
      <sheetName val="GirZakon"/>
      <sheetName val="Govti Vodi"/>
      <sheetName val="Chor Flot"/>
      <sheetName val="Afganci"/>
      <sheetName val="Shidka Dop"/>
      <sheetName val="Likarna"/>
      <sheetName val="Zoiot Pidkova"/>
      <sheetName val="Granti"/>
      <sheetName val="Granti1"/>
      <sheetName val="Vibori"/>
      <sheetName val="Metro"/>
      <sheetName val="Oper Teatr"/>
      <sheetName val="Makeevka"/>
      <sheetName val="Ctix Lixo IvFrank"/>
      <sheetName val="Groshi xodat za dit"/>
      <sheetName val="Ctix Lixo Zakarp"/>
      <sheetName val="Coc GKG Inv"/>
      <sheetName val="Tuzla"/>
      <sheetName val="Zmiinii"/>
      <sheetName val="Ctandarti"/>
      <sheetName val="CocEkon"/>
      <sheetName val="Ictor Zabudova"/>
      <sheetName val="Ict Zab"/>
      <sheetName val="Ukr Kultura"/>
      <sheetName val="Minoboroni"/>
      <sheetName val="Mic Arcenal"/>
      <sheetName val="Inekcini"/>
      <sheetName val="In"/>
      <sheetName val="diti ciroti -2(minmolod)"/>
      <sheetName val="Korek ocvita"/>
      <sheetName val="Tex Dic Ocvita"/>
      <sheetName val="Troleib"/>
      <sheetName val="Utoc.Zaoshadg"/>
      <sheetName val="Metro Cpec Fond"/>
      <sheetName val="Svitov Bank"/>
      <sheetName val="Shidka Dop Cp Fond"/>
      <sheetName val="Gazoprovodi"/>
      <sheetName val="Troleib Cpec Fond"/>
      <sheetName val="Zaporiggya"/>
      <sheetName val="Kremenchuk"/>
      <sheetName val="Pereviz ditey"/>
      <sheetName val="Kom dorigu"/>
      <sheetName val="Chor Fiot Cpec Fond"/>
      <sheetName val="Zaosch"/>
      <sheetName val="kryvRig"/>
      <sheetName val="OSVITA"/>
      <sheetName val="Tar"/>
      <sheetName val="Nar.instr"/>
      <sheetName val="DDot"/>
      <sheetName val="Dsub"/>
    </sheetNames>
    <sheetDataSet>
      <sheetData sheetId="0"/>
      <sheetData sheetId="1"/>
      <sheetData sheetId="2"/>
      <sheetData sheetId="3"/>
      <sheetData sheetId="4"/>
      <sheetData sheetId="5"/>
      <sheetData sheetId="6"/>
      <sheetData sheetId="7"/>
      <sheetData sheetId="8" refreshError="1">
        <row r="2">
          <cell r="A2" t="str">
            <v>Обсяг помісячного надходження субвенції з державного бюджету до місцевих бюджетів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вивезення побут</v>
          </cell>
        </row>
        <row r="5">
          <cell r="A5" t="str">
            <v>Код бюджету</v>
          </cell>
          <cell r="B5" t="str">
            <v>Назва адміністративно-територіальної одиниці</v>
          </cell>
          <cell r="C5" t="str">
            <v>січень</v>
          </cell>
          <cell r="D5" t="str">
            <v>лютий</v>
          </cell>
          <cell r="E5" t="str">
            <v>березень</v>
          </cell>
          <cell r="F5" t="str">
            <v>квітень</v>
          </cell>
          <cell r="G5" t="str">
            <v>травень</v>
          </cell>
        </row>
        <row r="6">
          <cell r="A6" t="str">
            <v>О1100000000</v>
          </cell>
          <cell r="B6" t="str">
            <v>бюджет Автономної Республіки Крим</v>
          </cell>
          <cell r="C6">
            <v>2463.5419999999999</v>
          </cell>
          <cell r="D6">
            <v>5004.6750000000002</v>
          </cell>
          <cell r="E6">
            <v>4874.01</v>
          </cell>
          <cell r="F6">
            <v>6713.2</v>
          </cell>
          <cell r="G6">
            <v>5483.6</v>
          </cell>
        </row>
        <row r="7">
          <cell r="A7" t="str">
            <v>О2100000000</v>
          </cell>
          <cell r="B7" t="str">
            <v>обласний бюджет Вiнницької області</v>
          </cell>
          <cell r="C7">
            <v>5585.9549999999999</v>
          </cell>
          <cell r="D7">
            <v>5130.4480000000003</v>
          </cell>
          <cell r="E7">
            <v>5614.5339999999997</v>
          </cell>
          <cell r="F7">
            <v>7821.4</v>
          </cell>
          <cell r="G7">
            <v>4676.6000000000004</v>
          </cell>
        </row>
        <row r="8">
          <cell r="A8" t="str">
            <v>О3100000000</v>
          </cell>
          <cell r="B8" t="str">
            <v>обласний бюджет Волинської області</v>
          </cell>
          <cell r="C8">
            <v>3419.413</v>
          </cell>
          <cell r="D8">
            <v>4547.1629999999996</v>
          </cell>
          <cell r="E8">
            <v>4267.8410000000003</v>
          </cell>
          <cell r="F8">
            <v>5180.2</v>
          </cell>
          <cell r="G8">
            <v>3258.4</v>
          </cell>
        </row>
        <row r="9">
          <cell r="A9" t="str">
            <v>О4100000000</v>
          </cell>
          <cell r="B9" t="str">
            <v>обласний бюджет Днiпропетровської області</v>
          </cell>
          <cell r="C9">
            <v>8288.7270000000008</v>
          </cell>
          <cell r="D9">
            <v>20991.351999999999</v>
          </cell>
          <cell r="E9">
            <v>16903.654999999999</v>
          </cell>
          <cell r="F9">
            <v>23535.787</v>
          </cell>
          <cell r="G9">
            <v>12935.2</v>
          </cell>
        </row>
        <row r="10">
          <cell r="A10" t="str">
            <v>О5100000000</v>
          </cell>
          <cell r="B10" t="str">
            <v>обласний бюджет Донецької області</v>
          </cell>
          <cell r="C10">
            <v>11729.522000000001</v>
          </cell>
          <cell r="D10">
            <v>19530.755000000001</v>
          </cell>
          <cell r="E10">
            <v>19355.436000000002</v>
          </cell>
          <cell r="F10">
            <v>26008.7</v>
          </cell>
          <cell r="G10">
            <v>15778.6</v>
          </cell>
        </row>
        <row r="11">
          <cell r="A11" t="str">
            <v>О6100000000</v>
          </cell>
          <cell r="B11" t="str">
            <v>обласний бюджет Житомирської області</v>
          </cell>
          <cell r="C11">
            <v>3202.2750000000001</v>
          </cell>
          <cell r="D11">
            <v>6561.0010000000002</v>
          </cell>
          <cell r="E11">
            <v>5316.2150000000001</v>
          </cell>
          <cell r="F11">
            <v>7407.8</v>
          </cell>
          <cell r="G11">
            <v>4605.7</v>
          </cell>
        </row>
        <row r="12">
          <cell r="A12" t="str">
            <v>О7100000000</v>
          </cell>
          <cell r="B12" t="str">
            <v>обласний бюджет Закарпатської області</v>
          </cell>
          <cell r="C12">
            <v>1513.9649999999999</v>
          </cell>
          <cell r="D12">
            <v>1806.577</v>
          </cell>
          <cell r="E12">
            <v>4712.2439999999997</v>
          </cell>
          <cell r="F12">
            <v>4277.8</v>
          </cell>
          <cell r="G12">
            <v>1586.9</v>
          </cell>
        </row>
        <row r="13">
          <cell r="A13" t="str">
            <v>О8100000000</v>
          </cell>
          <cell r="B13" t="str">
            <v>обласний бюджет Запорiзької області</v>
          </cell>
          <cell r="C13">
            <v>3867.2069999999999</v>
          </cell>
          <cell r="D13">
            <v>7903.7089999999998</v>
          </cell>
          <cell r="E13">
            <v>7399.4160000000002</v>
          </cell>
          <cell r="F13">
            <v>9874.5</v>
          </cell>
          <cell r="G13">
            <v>7155.4</v>
          </cell>
        </row>
        <row r="14">
          <cell r="A14" t="str">
            <v>О9100000000</v>
          </cell>
          <cell r="B14" t="str">
            <v>обласний бюджет Iвано-Франкiвської області</v>
          </cell>
          <cell r="C14">
            <v>3578.223</v>
          </cell>
          <cell r="D14">
            <v>5867.2309999999998</v>
          </cell>
          <cell r="E14">
            <v>6297.893</v>
          </cell>
          <cell r="F14">
            <v>9563.7000000000007</v>
          </cell>
          <cell r="G14">
            <v>3616.2</v>
          </cell>
        </row>
        <row r="15">
          <cell r="A15">
            <v>10100000000</v>
          </cell>
          <cell r="B15" t="str">
            <v>обласний бюджет Київської області</v>
          </cell>
          <cell r="C15">
            <v>10302.385</v>
          </cell>
          <cell r="D15">
            <v>16146.352999999999</v>
          </cell>
          <cell r="E15">
            <v>13833.255999999999</v>
          </cell>
          <cell r="F15">
            <v>18290.400000000001</v>
          </cell>
          <cell r="G15">
            <v>7404.9</v>
          </cell>
        </row>
        <row r="16">
          <cell r="A16">
            <v>11100000000</v>
          </cell>
          <cell r="B16" t="str">
            <v>обласний бюджет Кiровоградської області</v>
          </cell>
          <cell r="C16">
            <v>3580.96</v>
          </cell>
          <cell r="D16">
            <v>4993.7330000000002</v>
          </cell>
          <cell r="E16">
            <v>3976.05</v>
          </cell>
          <cell r="F16">
            <v>7419.8</v>
          </cell>
          <cell r="G16">
            <v>5284.3</v>
          </cell>
        </row>
        <row r="17">
          <cell r="A17">
            <v>12100000000</v>
          </cell>
          <cell r="B17" t="str">
            <v>обласний бюджет Луганської області</v>
          </cell>
          <cell r="C17">
            <v>2843.239</v>
          </cell>
          <cell r="D17">
            <v>8978.6</v>
          </cell>
          <cell r="E17">
            <v>6927.87</v>
          </cell>
          <cell r="F17">
            <v>9087.1</v>
          </cell>
          <cell r="G17">
            <v>6148.4</v>
          </cell>
        </row>
        <row r="18">
          <cell r="A18">
            <v>13100000000</v>
          </cell>
          <cell r="B18" t="str">
            <v>обласний бюджет Львiвської області</v>
          </cell>
          <cell r="C18">
            <v>13665.8</v>
          </cell>
          <cell r="D18">
            <v>12546.388000000001</v>
          </cell>
          <cell r="E18">
            <v>13924.588</v>
          </cell>
          <cell r="F18">
            <v>16320</v>
          </cell>
          <cell r="G18">
            <v>5542.7</v>
          </cell>
        </row>
        <row r="19">
          <cell r="A19">
            <v>14100000000</v>
          </cell>
          <cell r="B19" t="str">
            <v>обласний бюджет Миколаївської області</v>
          </cell>
          <cell r="C19">
            <v>1582.5519999999999</v>
          </cell>
          <cell r="D19">
            <v>4228.6229999999996</v>
          </cell>
          <cell r="E19">
            <v>4112.8190000000004</v>
          </cell>
          <cell r="F19">
            <v>5079.6000000000004</v>
          </cell>
          <cell r="G19">
            <v>4261.3</v>
          </cell>
        </row>
        <row r="20">
          <cell r="A20">
            <v>15100000000</v>
          </cell>
          <cell r="B20" t="str">
            <v>обласний бюджет Одеської області</v>
          </cell>
          <cell r="C20">
            <v>3570.1010000000001</v>
          </cell>
          <cell r="D20">
            <v>8569.5969999999998</v>
          </cell>
          <cell r="E20">
            <v>7127.8249999999998</v>
          </cell>
          <cell r="F20">
            <v>11636.5</v>
          </cell>
          <cell r="G20">
            <v>10163.4</v>
          </cell>
        </row>
        <row r="21">
          <cell r="A21">
            <v>16100000000</v>
          </cell>
          <cell r="B21" t="str">
            <v>обласний бюджет Полтавської області</v>
          </cell>
          <cell r="C21">
            <v>5666.1139999999996</v>
          </cell>
          <cell r="D21">
            <v>6422.4319999999998</v>
          </cell>
          <cell r="E21">
            <v>7489.7539999999999</v>
          </cell>
          <cell r="F21">
            <v>15258.1</v>
          </cell>
          <cell r="G21">
            <v>5827</v>
          </cell>
        </row>
        <row r="22">
          <cell r="A22">
            <v>17100000000</v>
          </cell>
          <cell r="B22" t="str">
            <v>обласний бюджет Рiвненської області</v>
          </cell>
          <cell r="C22">
            <v>1969.902</v>
          </cell>
          <cell r="D22">
            <v>3336.444</v>
          </cell>
          <cell r="E22">
            <v>5380.4470000000001</v>
          </cell>
          <cell r="F22">
            <v>5543.9</v>
          </cell>
          <cell r="G22">
            <v>2982.7</v>
          </cell>
        </row>
        <row r="23">
          <cell r="A23">
            <v>18100000000</v>
          </cell>
          <cell r="B23" t="str">
            <v>обласний бюджет Сумської області</v>
          </cell>
          <cell r="C23">
            <v>4169.5280000000002</v>
          </cell>
          <cell r="D23">
            <v>3622.9929999999999</v>
          </cell>
          <cell r="E23">
            <v>7895.424</v>
          </cell>
          <cell r="F23">
            <v>8377.1</v>
          </cell>
          <cell r="G23">
            <v>4032.7</v>
          </cell>
        </row>
        <row r="24">
          <cell r="A24">
            <v>19100000000</v>
          </cell>
          <cell r="B24" t="str">
            <v>обласний бюджет Тернопiльської області</v>
          </cell>
          <cell r="C24">
            <v>3701.9160000000002</v>
          </cell>
          <cell r="D24">
            <v>4896.8559999999998</v>
          </cell>
          <cell r="E24">
            <v>5147.2650000000003</v>
          </cell>
          <cell r="F24">
            <v>6839.9</v>
          </cell>
          <cell r="G24">
            <v>1830.2</v>
          </cell>
        </row>
        <row r="25">
          <cell r="A25">
            <v>20100000000</v>
          </cell>
          <cell r="B25" t="str">
            <v>обласний бюджет Харкiвської області</v>
          </cell>
          <cell r="C25">
            <v>8386.9330000000009</v>
          </cell>
          <cell r="D25">
            <v>11698.075000000001</v>
          </cell>
          <cell r="E25">
            <v>14592.047</v>
          </cell>
          <cell r="F25">
            <v>27208.2</v>
          </cell>
          <cell r="G25">
            <v>13691.3</v>
          </cell>
        </row>
        <row r="26">
          <cell r="A26">
            <v>21100000000</v>
          </cell>
          <cell r="B26" t="str">
            <v>обласний бюджет Херсонської області</v>
          </cell>
          <cell r="C26">
            <v>2200.9679999999998</v>
          </cell>
          <cell r="D26">
            <v>3252.5390000000002</v>
          </cell>
          <cell r="E26">
            <v>3255.58</v>
          </cell>
          <cell r="F26">
            <v>5299.7</v>
          </cell>
          <cell r="G26">
            <v>3272.2</v>
          </cell>
        </row>
        <row r="27">
          <cell r="A27">
            <v>22100000000</v>
          </cell>
          <cell r="B27" t="str">
            <v>обласний бюджет Хмельницької області</v>
          </cell>
          <cell r="C27">
            <v>4049.5320000000002</v>
          </cell>
          <cell r="D27">
            <v>6627.4</v>
          </cell>
          <cell r="E27">
            <v>4533.01</v>
          </cell>
          <cell r="F27">
            <v>8290.9</v>
          </cell>
          <cell r="G27">
            <v>5960.3</v>
          </cell>
        </row>
        <row r="28">
          <cell r="A28">
            <v>23100000000</v>
          </cell>
          <cell r="B28" t="str">
            <v>обласний бюджет Черкаської області</v>
          </cell>
          <cell r="C28">
            <v>5316.2910000000002</v>
          </cell>
          <cell r="D28">
            <v>6217.3370000000004</v>
          </cell>
          <cell r="E28">
            <v>6195.89</v>
          </cell>
          <cell r="F28">
            <v>10165</v>
          </cell>
          <cell r="G28">
            <v>4770.5</v>
          </cell>
        </row>
        <row r="29">
          <cell r="A29">
            <v>24100000000</v>
          </cell>
          <cell r="B29" t="str">
            <v>обласний бюджет Чернiвецької області</v>
          </cell>
          <cell r="C29">
            <v>1761.75</v>
          </cell>
          <cell r="D29">
            <v>2010.7829999999999</v>
          </cell>
          <cell r="E29">
            <v>1999.8030000000001</v>
          </cell>
          <cell r="F29">
            <v>3410.4</v>
          </cell>
          <cell r="G29">
            <v>2092.5</v>
          </cell>
        </row>
        <row r="30">
          <cell r="A30">
            <v>25100000000</v>
          </cell>
          <cell r="B30" t="str">
            <v>обласний бюджет Чернiгiвецької області</v>
          </cell>
          <cell r="C30">
            <v>4501.0339999999997</v>
          </cell>
          <cell r="D30">
            <v>5828.5460000000003</v>
          </cell>
          <cell r="E30">
            <v>5312.768</v>
          </cell>
          <cell r="F30">
            <v>8541</v>
          </cell>
          <cell r="G30">
            <v>4831.6000000000004</v>
          </cell>
        </row>
        <row r="31">
          <cell r="A31">
            <v>26000000000</v>
          </cell>
          <cell r="B31" t="str">
            <v>м.Київ</v>
          </cell>
          <cell r="C31">
            <v>4478.4290000000001</v>
          </cell>
          <cell r="D31">
            <v>7686.2479999999996</v>
          </cell>
          <cell r="E31">
            <v>8581.6080000000002</v>
          </cell>
          <cell r="F31">
            <v>12592.5</v>
          </cell>
          <cell r="G31">
            <v>10211.1</v>
          </cell>
        </row>
        <row r="32">
          <cell r="A32">
            <v>27000000000</v>
          </cell>
          <cell r="B32" t="str">
            <v>м.Севастополь</v>
          </cell>
          <cell r="C32">
            <v>656.43700000000001</v>
          </cell>
          <cell r="D32">
            <v>1870.8869999999999</v>
          </cell>
          <cell r="E32">
            <v>1073.652</v>
          </cell>
          <cell r="F32">
            <v>1527.6130000000001</v>
          </cell>
          <cell r="G32">
            <v>1254.8</v>
          </cell>
        </row>
        <row r="33">
          <cell r="B33" t="str">
            <v xml:space="preserve">Всього </v>
          </cell>
          <cell r="C33">
            <v>126052.70000000001</v>
          </cell>
          <cell r="D33">
            <v>196276.74499999997</v>
          </cell>
          <cell r="E33">
            <v>196100.90000000005</v>
          </cell>
          <cell r="F33">
            <v>281270.80000000005</v>
          </cell>
          <cell r="G33">
            <v>158658.49999999997</v>
          </cell>
        </row>
        <row r="38">
          <cell r="C38">
            <v>126052.7</v>
          </cell>
          <cell r="D38">
            <v>196276.74499999997</v>
          </cell>
          <cell r="E38">
            <v>196100.9</v>
          </cell>
          <cell r="F38">
            <v>281270.8</v>
          </cell>
          <cell r="G38">
            <v>158658.5</v>
          </cell>
        </row>
        <row r="41">
          <cell r="C41">
            <v>0</v>
          </cell>
          <cell r="D41">
            <v>0</v>
          </cell>
          <cell r="E41">
            <v>0</v>
          </cell>
          <cell r="F41">
            <v>0</v>
          </cell>
          <cell r="G41">
            <v>0</v>
          </cell>
        </row>
      </sheetData>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
      <sheetName val="ВАТ"/>
      <sheetName val="ВАТ_фил"/>
      <sheetName val="383,40ч"/>
      <sheetName val="383,40т"/>
      <sheetName val="686,00"/>
      <sheetName val="област"/>
      <sheetName val="Сторно"/>
      <sheetName val="Пряма_труба"/>
      <sheetName val="БАЗА   (2)"/>
      <sheetName val="БАЗА   (3)"/>
      <sheetName val="БАЗА   (5)"/>
      <sheetName val="БАЗА   (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93"/>
    </sheetNames>
    <sheetDataSet>
      <sheetData sheetId="0" refreshError="1">
        <row r="1">
          <cell r="D1" t="str">
            <v>Баланс грошових доходiв i витрат населення Украјни у</v>
          </cell>
          <cell r="K1" t="str">
            <v>GOD</v>
          </cell>
        </row>
        <row r="2">
          <cell r="K2">
            <v>1993</v>
          </cell>
          <cell r="L2" t="str">
            <v>роцi</v>
          </cell>
        </row>
        <row r="3">
          <cell r="N3" t="str">
            <v>(млрд.крб)</v>
          </cell>
        </row>
        <row r="5">
          <cell r="A5" t="str">
            <v>А. ГРОШОВI ДОХОДИ</v>
          </cell>
        </row>
        <row r="6">
          <cell r="A6" t="str">
            <v>1.Заробiтна плата</v>
          </cell>
        </row>
        <row r="7">
          <cell r="A7" t="str">
            <v>2.Оплата працi робiтникiв</v>
          </cell>
        </row>
        <row r="8">
          <cell r="A8" t="str">
            <v xml:space="preserve">  кооперативiв</v>
          </cell>
        </row>
        <row r="9">
          <cell r="A9" t="str">
            <v>3.Доходи робiтникiв та служ-</v>
          </cell>
        </row>
        <row r="10">
          <cell r="A10" t="str">
            <v xml:space="preserve">  бовцiв вiд пiдприїмств та</v>
          </cell>
        </row>
        <row r="11">
          <cell r="A11" t="str">
            <v xml:space="preserve">  органiзацiй крiм зар.плати</v>
          </cell>
        </row>
        <row r="12">
          <cell r="A12" t="str">
            <v xml:space="preserve">4.Грошовi доходи вiд   </v>
          </cell>
        </row>
        <row r="13">
          <cell r="A13" t="str">
            <v xml:space="preserve">  колгоспiв            </v>
          </cell>
        </row>
        <row r="14">
          <cell r="A14" t="str">
            <v>5.Надходження вiд продажу</v>
          </cell>
        </row>
        <row r="15">
          <cell r="A15" t="str">
            <v xml:space="preserve">  продуктiв сiльсьгого госп.</v>
          </cell>
        </row>
        <row r="16">
          <cell r="A16" t="str">
            <v>Всього трудових доходiв</v>
          </cell>
        </row>
        <row r="17">
          <cell r="A17" t="str">
            <v>(рядки 1+2+3+4+5)</v>
          </cell>
        </row>
        <row r="18">
          <cell r="A18" t="str">
            <v>6.Пенсiј, допомоги,стипендiј</v>
          </cell>
        </row>
        <row r="19">
          <cell r="A19" t="str">
            <v xml:space="preserve">  та iншi надходження</v>
          </cell>
        </row>
        <row r="20">
          <cell r="A20" t="str">
            <v xml:space="preserve">     в тому числi:</v>
          </cell>
        </row>
        <row r="21">
          <cell r="A21" t="str">
            <v xml:space="preserve"> пенсiј, допомоги, стипендiј</v>
          </cell>
        </row>
        <row r="22">
          <cell r="A22" t="str">
            <v>Баланс</v>
          </cell>
        </row>
        <row r="23">
          <cell r="A23" t="str">
            <v>Б.ВИТРАТИ ТА ЗАОЩАДЖЕННЯ</v>
          </cell>
        </row>
        <row r="24">
          <cell r="A24" t="str">
            <v>1.Покупка товарiв та оплата</v>
          </cell>
        </row>
        <row r="25">
          <cell r="A25" t="str">
            <v xml:space="preserve">  послуг</v>
          </cell>
        </row>
        <row r="26">
          <cell r="A26" t="str">
            <v xml:space="preserve">    в тому числi:</v>
          </cell>
        </row>
        <row r="27">
          <cell r="A27" t="str">
            <v xml:space="preserve"> покупка товарiв       </v>
          </cell>
        </row>
        <row r="28">
          <cell r="A28" t="str">
            <v xml:space="preserve"> оплата послуг         </v>
          </cell>
        </row>
        <row r="29">
          <cell r="A29" t="str">
            <v>2.Обов'язковi платежi та</v>
          </cell>
        </row>
        <row r="30">
          <cell r="A30" t="str">
            <v xml:space="preserve">  добровiльнi внески</v>
          </cell>
        </row>
        <row r="31">
          <cell r="A31" t="str">
            <v xml:space="preserve">       iз них:</v>
          </cell>
        </row>
        <row r="32">
          <cell r="A32" t="str">
            <v xml:space="preserve"> прибутковий податок з </v>
          </cell>
        </row>
        <row r="33">
          <cell r="A33" t="str">
            <v xml:space="preserve"> населення             </v>
          </cell>
        </row>
        <row r="34">
          <cell r="A34" t="str">
            <v>3.Прирiст вкладiв,придбання</v>
          </cell>
        </row>
        <row r="35">
          <cell r="A35" t="str">
            <v xml:space="preserve">  облiгацiй Державној внутр.</v>
          </cell>
        </row>
        <row r="36">
          <cell r="A36" t="str">
            <v xml:space="preserve">  позики,iнш.цiнних паперiв  </v>
          </cell>
        </row>
        <row r="37">
          <cell r="A37" t="str">
            <v>Всього</v>
          </cell>
        </row>
        <row r="38">
          <cell r="A38" t="str">
            <v xml:space="preserve">В. Перевищення доходiв над </v>
          </cell>
        </row>
        <row r="39">
          <cell r="A39" t="str">
            <v xml:space="preserve">   витратами</v>
          </cell>
        </row>
        <row r="40">
          <cell r="A40" t="str">
            <v>Баланс</v>
          </cell>
        </row>
        <row r="41">
          <cell r="A41" t="str">
            <v>_x000C_</v>
          </cell>
        </row>
        <row r="46">
          <cell r="A46" t="str">
            <v>А. ГРОШОВI ДОХОДИ</v>
          </cell>
        </row>
        <row r="47">
          <cell r="A47" t="str">
            <v>1.Заробiтна плата</v>
          </cell>
        </row>
        <row r="48">
          <cell r="A48" t="str">
            <v>2.Оплата працi робiтникiв</v>
          </cell>
        </row>
        <row r="49">
          <cell r="A49" t="str">
            <v xml:space="preserve">  кооперативiв</v>
          </cell>
        </row>
        <row r="50">
          <cell r="A50" t="str">
            <v>3.Доходи робiтникiв та служ-</v>
          </cell>
        </row>
        <row r="51">
          <cell r="A51" t="str">
            <v xml:space="preserve">  бовцiв вiд пiдприїмств та</v>
          </cell>
        </row>
        <row r="52">
          <cell r="A52" t="str">
            <v xml:space="preserve">  органiзацiй крiм зар.плати</v>
          </cell>
        </row>
        <row r="53">
          <cell r="A53" t="str">
            <v xml:space="preserve">4.Грошовi доходи вiд   </v>
          </cell>
        </row>
        <row r="54">
          <cell r="A54" t="str">
            <v xml:space="preserve">  колгоспiв            </v>
          </cell>
        </row>
        <row r="55">
          <cell r="A55" t="str">
            <v>5.Надходження вiд продажу</v>
          </cell>
        </row>
        <row r="56">
          <cell r="A56" t="str">
            <v xml:space="preserve">  продуктiв сiльсьгого госп.</v>
          </cell>
        </row>
        <row r="57">
          <cell r="A57" t="str">
            <v>Всього трудових доходiв</v>
          </cell>
        </row>
        <row r="58">
          <cell r="A58" t="str">
            <v>(рядки 1+2+3+4+5)</v>
          </cell>
        </row>
        <row r="59">
          <cell r="A59" t="str">
            <v>6.Пенсiј, допомоги,стипендiј</v>
          </cell>
        </row>
        <row r="60">
          <cell r="A60" t="str">
            <v xml:space="preserve">  та iншi надходження</v>
          </cell>
        </row>
        <row r="61">
          <cell r="A61" t="str">
            <v xml:space="preserve">     в тому числi:</v>
          </cell>
        </row>
        <row r="62">
          <cell r="A62" t="str">
            <v xml:space="preserve"> пенсiј, допомоги, стипендiј</v>
          </cell>
        </row>
        <row r="63">
          <cell r="A63" t="str">
            <v>Баланс</v>
          </cell>
        </row>
        <row r="64">
          <cell r="A64" t="str">
            <v>Б.ВИТРАТИ ТА ЗАОЩАДЖЕННЯ</v>
          </cell>
        </row>
        <row r="65">
          <cell r="A65" t="str">
            <v>1.Покупка товарiв та оплата</v>
          </cell>
        </row>
        <row r="66">
          <cell r="A66" t="str">
            <v xml:space="preserve">  послуг</v>
          </cell>
        </row>
        <row r="67">
          <cell r="A67" t="str">
            <v xml:space="preserve">    в тому числi:</v>
          </cell>
        </row>
        <row r="68">
          <cell r="A68" t="str">
            <v xml:space="preserve"> покупка товарiв       </v>
          </cell>
        </row>
        <row r="69">
          <cell r="A69" t="str">
            <v xml:space="preserve"> оплата послуг         </v>
          </cell>
        </row>
        <row r="70">
          <cell r="A70" t="str">
            <v>2.Обов'язковi платежi та</v>
          </cell>
        </row>
        <row r="71">
          <cell r="A71" t="str">
            <v xml:space="preserve">  добровiльнi внески</v>
          </cell>
        </row>
        <row r="72">
          <cell r="A72" t="str">
            <v xml:space="preserve">       iз них:</v>
          </cell>
        </row>
        <row r="73">
          <cell r="A73" t="str">
            <v xml:space="preserve"> прибутковий податок з </v>
          </cell>
        </row>
        <row r="74">
          <cell r="A74" t="str">
            <v xml:space="preserve"> населення             </v>
          </cell>
        </row>
        <row r="75">
          <cell r="A75" t="str">
            <v>3.Прирiст вкладiв,придбання</v>
          </cell>
        </row>
        <row r="76">
          <cell r="A76" t="str">
            <v xml:space="preserve">  облiгацiй Державној внутр.</v>
          </cell>
        </row>
        <row r="77">
          <cell r="A77" t="str">
            <v xml:space="preserve">  позики,iнш.цiнних паперiв  </v>
          </cell>
        </row>
        <row r="78">
          <cell r="A78" t="str">
            <v>Всього</v>
          </cell>
        </row>
        <row r="79">
          <cell r="A79" t="str">
            <v xml:space="preserve">В. Перевищення доходiв над </v>
          </cell>
        </row>
        <row r="80">
          <cell r="A80" t="str">
            <v xml:space="preserve">   витратами</v>
          </cell>
        </row>
        <row r="81">
          <cell r="A81" t="str">
            <v>Баланс</v>
          </cell>
        </row>
        <row r="82">
          <cell r="A82" t="str">
            <v xml:space="preserve">        Довiдково: чисельнiсть населення в</v>
          </cell>
        </row>
        <row r="83">
          <cell r="A83" t="str">
            <v>_x000C_</v>
          </cell>
        </row>
        <row r="88">
          <cell r="A88" t="str">
            <v>А. ГРОШОВI ДОХОДИ</v>
          </cell>
        </row>
        <row r="89">
          <cell r="A89" t="str">
            <v>1.Заробiтна плата</v>
          </cell>
        </row>
        <row r="90">
          <cell r="A90" t="str">
            <v>2.Оплата працi робiтникiв</v>
          </cell>
        </row>
        <row r="91">
          <cell r="A91" t="str">
            <v xml:space="preserve">  кооперативiв</v>
          </cell>
        </row>
        <row r="92">
          <cell r="A92" t="str">
            <v>3.Доходи робiтникiв та служ-</v>
          </cell>
        </row>
        <row r="93">
          <cell r="A93" t="str">
            <v xml:space="preserve">  бовцiв вiд пiдприїмств та</v>
          </cell>
        </row>
        <row r="94">
          <cell r="A94" t="str">
            <v xml:space="preserve">  органiзацiй крiм зар.плати</v>
          </cell>
        </row>
        <row r="95">
          <cell r="A95" t="str">
            <v xml:space="preserve">4.Грошовi доходи вiд   </v>
          </cell>
        </row>
        <row r="96">
          <cell r="A96" t="str">
            <v xml:space="preserve">  колгоспiв            </v>
          </cell>
        </row>
        <row r="97">
          <cell r="A97" t="str">
            <v>5.Надходження вiд продажу</v>
          </cell>
        </row>
        <row r="98">
          <cell r="A98" t="str">
            <v xml:space="preserve">  продуктiв сiльсьгого госп.</v>
          </cell>
        </row>
        <row r="99">
          <cell r="A99" t="str">
            <v>Всього трудових доходiв</v>
          </cell>
        </row>
        <row r="100">
          <cell r="A100" t="str">
            <v>(рядки 1+2+3+4+5)</v>
          </cell>
        </row>
        <row r="101">
          <cell r="A101" t="str">
            <v>6.Пенсiј, допомоги,стипендiј</v>
          </cell>
        </row>
        <row r="102">
          <cell r="A102" t="str">
            <v xml:space="preserve">  та iншi надходження</v>
          </cell>
        </row>
        <row r="103">
          <cell r="A103" t="str">
            <v xml:space="preserve">     в тому числi:</v>
          </cell>
        </row>
        <row r="104">
          <cell r="A104" t="str">
            <v xml:space="preserve"> пенсiј, допомоги, стипендiј</v>
          </cell>
        </row>
        <row r="105">
          <cell r="A105" t="str">
            <v>Баланс</v>
          </cell>
        </row>
        <row r="106">
          <cell r="A106" t="str">
            <v>Б.ВИТРАТИ ТА ЗАОЩАДЖЕННЯ</v>
          </cell>
        </row>
        <row r="107">
          <cell r="A107" t="str">
            <v>1.Покупка товарiв та оплата</v>
          </cell>
        </row>
        <row r="108">
          <cell r="A108" t="str">
            <v xml:space="preserve">  послуг</v>
          </cell>
        </row>
        <row r="109">
          <cell r="A109" t="str">
            <v xml:space="preserve">    в тому числi:</v>
          </cell>
        </row>
        <row r="110">
          <cell r="A110" t="str">
            <v xml:space="preserve"> покупка товарiв       </v>
          </cell>
        </row>
        <row r="111">
          <cell r="A111" t="str">
            <v xml:space="preserve"> оплата послуг         </v>
          </cell>
        </row>
        <row r="112">
          <cell r="A112" t="str">
            <v>2.Обов'язковi платежi та</v>
          </cell>
        </row>
        <row r="113">
          <cell r="A113" t="str">
            <v xml:space="preserve">  добровiльнi внески</v>
          </cell>
        </row>
        <row r="114">
          <cell r="A114" t="str">
            <v xml:space="preserve">       iз них:</v>
          </cell>
        </row>
        <row r="115">
          <cell r="A115" t="str">
            <v xml:space="preserve"> прибутковий податок з </v>
          </cell>
        </row>
        <row r="116">
          <cell r="A116" t="str">
            <v xml:space="preserve"> населення             </v>
          </cell>
        </row>
        <row r="117">
          <cell r="A117" t="str">
            <v>3.Прирiст вкладiв,придбання</v>
          </cell>
        </row>
        <row r="118">
          <cell r="A118" t="str">
            <v xml:space="preserve">  облiгацiй Державној внутр.</v>
          </cell>
        </row>
        <row r="119">
          <cell r="A119" t="str">
            <v xml:space="preserve">  позики,iнш.цiнних паперiв  </v>
          </cell>
        </row>
        <row r="120">
          <cell r="A120" t="str">
            <v>Всього</v>
          </cell>
        </row>
        <row r="121">
          <cell r="A121" t="str">
            <v xml:space="preserve">В. Перевищення доходiв над </v>
          </cell>
        </row>
        <row r="122">
          <cell r="A122" t="str">
            <v xml:space="preserve">   витратами</v>
          </cell>
        </row>
        <row r="123">
          <cell r="A123" t="str">
            <v>Баланс</v>
          </cell>
        </row>
        <row r="124">
          <cell r="A124" t="str">
            <v>_x000C_</v>
          </cell>
        </row>
        <row r="130">
          <cell r="A130" t="str">
            <v>А. ГРОШОВI ДОХОДИ</v>
          </cell>
        </row>
        <row r="131">
          <cell r="A131" t="str">
            <v>1.Заробiтна плата</v>
          </cell>
        </row>
        <row r="132">
          <cell r="A132" t="str">
            <v>2.Оплата працi робiтникiв</v>
          </cell>
        </row>
        <row r="133">
          <cell r="A133" t="str">
            <v xml:space="preserve">  кооперативiв</v>
          </cell>
        </row>
        <row r="134">
          <cell r="A134" t="str">
            <v>3.Доходи робiтникiв та служ-</v>
          </cell>
        </row>
        <row r="135">
          <cell r="A135" t="str">
            <v xml:space="preserve">  бовцiв вiд пiдприїмств та</v>
          </cell>
        </row>
        <row r="136">
          <cell r="A136" t="str">
            <v xml:space="preserve">  органiзацiй крiм зар.плати</v>
          </cell>
        </row>
        <row r="137">
          <cell r="A137" t="str">
            <v xml:space="preserve">4.Грошовi доходи вiд   </v>
          </cell>
        </row>
        <row r="138">
          <cell r="A138" t="str">
            <v xml:space="preserve">  колгоспiв            </v>
          </cell>
        </row>
        <row r="139">
          <cell r="A139" t="str">
            <v>5.Надходження вiд продажу</v>
          </cell>
        </row>
        <row r="140">
          <cell r="A140" t="str">
            <v xml:space="preserve">  продуктiв сiльсьгого госп.</v>
          </cell>
        </row>
        <row r="141">
          <cell r="A141" t="str">
            <v>Всього трудових доходiв</v>
          </cell>
        </row>
        <row r="142">
          <cell r="A142" t="str">
            <v>(рядки 1+2+3+4+5)</v>
          </cell>
        </row>
        <row r="143">
          <cell r="A143" t="str">
            <v>6.Пенсiј, допомоги,стипендiј</v>
          </cell>
        </row>
        <row r="144">
          <cell r="A144" t="str">
            <v xml:space="preserve">  та iншi надходження</v>
          </cell>
        </row>
        <row r="145">
          <cell r="A145" t="str">
            <v xml:space="preserve">     в тому числi:</v>
          </cell>
        </row>
        <row r="146">
          <cell r="A146" t="str">
            <v xml:space="preserve"> пенсiј, допомоги, стипендiј</v>
          </cell>
        </row>
        <row r="147">
          <cell r="A147" t="str">
            <v>Баланс</v>
          </cell>
        </row>
        <row r="148">
          <cell r="A148" t="str">
            <v>Б.ВИТРАТИ ТА ЗАОЩАДЖЕННЯ</v>
          </cell>
        </row>
        <row r="149">
          <cell r="A149" t="str">
            <v>1.Покупка товарiв та оплата</v>
          </cell>
        </row>
        <row r="150">
          <cell r="A150" t="str">
            <v xml:space="preserve">  послуг</v>
          </cell>
        </row>
        <row r="151">
          <cell r="A151" t="str">
            <v xml:space="preserve">    в тому числi:</v>
          </cell>
        </row>
        <row r="152">
          <cell r="A152" t="str">
            <v xml:space="preserve"> покупка товарiв       </v>
          </cell>
        </row>
        <row r="153">
          <cell r="A153" t="str">
            <v xml:space="preserve"> оплата послуг         </v>
          </cell>
        </row>
        <row r="154">
          <cell r="A154" t="str">
            <v>2.Обов'язковi платежi та</v>
          </cell>
        </row>
        <row r="155">
          <cell r="A155" t="str">
            <v xml:space="preserve">  добровiльнi внески</v>
          </cell>
        </row>
        <row r="156">
          <cell r="A156" t="str">
            <v xml:space="preserve">       iз них:</v>
          </cell>
        </row>
        <row r="157">
          <cell r="A157" t="str">
            <v xml:space="preserve"> прибутковий податок з </v>
          </cell>
        </row>
        <row r="158">
          <cell r="A158" t="str">
            <v xml:space="preserve"> населення             </v>
          </cell>
        </row>
        <row r="159">
          <cell r="A159" t="str">
            <v>3.Прирiст вкладiв,придбання</v>
          </cell>
        </row>
        <row r="160">
          <cell r="A160" t="str">
            <v xml:space="preserve">  облiгацiй Державној внутр.</v>
          </cell>
        </row>
        <row r="161">
          <cell r="A161" t="str">
            <v xml:space="preserve">  позики,iнш.цiнних паперiв  </v>
          </cell>
        </row>
        <row r="162">
          <cell r="A162" t="str">
            <v>Всього</v>
          </cell>
        </row>
        <row r="163">
          <cell r="A163" t="str">
            <v xml:space="preserve">В. Перевищення доходiв над </v>
          </cell>
        </row>
        <row r="164">
          <cell r="A164" t="str">
            <v xml:space="preserve">   витратами</v>
          </cell>
        </row>
        <row r="165">
          <cell r="A165" t="str">
            <v>Баланс</v>
          </cell>
        </row>
        <row r="166">
          <cell r="A166" t="str">
            <v>_x000C_</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s>
    <sheetDataSet>
      <sheetData sheetId="0" refreshError="1"/>
      <sheetData sheetId="1" refreshError="1">
        <row r="2">
          <cell r="F2" t="str">
            <v>Компания "Мама"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s>
    <sheetDataSet>
      <sheetData sheetId="0" refreshError="1"/>
      <sheetData sheetId="1" refreshError="1">
        <row r="6">
          <cell r="E6" t="str">
            <v>31 декабря 2005 года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
    </sheetNames>
    <sheetDataSet>
      <sheetData sheetId="0"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11)423+424"/>
      <sheetName val="Chart_of_accs"/>
    </sheetNames>
    <sheetDataSet>
      <sheetData sheetId="0" refreshError="1"/>
      <sheetData sheetId="1" refreshError="1">
        <row r="2">
          <cell r="G2">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реестр заявок"/>
      <sheetName val="ЗКЛ"/>
      <sheetName val="реестр_заявок"/>
    </sheetNames>
    <sheetDataSet>
      <sheetData sheetId="0" refreshError="1"/>
      <sheetData sheetId="1" refreshError="1">
        <row r="2">
          <cell r="G2">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
      <sheetName val="ВАТ"/>
      <sheetName val="ВАТ_фил"/>
      <sheetName val="210"/>
      <sheetName val="241,5"/>
      <sheetName val="област"/>
      <sheetName val="Сторно"/>
      <sheetName val="Пряма_труба"/>
      <sheetName val="БАЗА   (2)"/>
      <sheetName val="БАЗА   (3)"/>
      <sheetName val="БАЗА   (4)"/>
      <sheetName val="БАЗА   (5)"/>
      <sheetName val="БАЗА   (6)"/>
      <sheetName val="БАЗА   (7)"/>
      <sheetName val="БАЗА   (8)"/>
      <sheetName val="БАЗА   (9)"/>
      <sheetName val="БАЗА   (10)"/>
      <sheetName val="БАЗА   (12)"/>
      <sheetName val="БАЗА   (11)"/>
      <sheetName val="БАЗА   (13)"/>
      <sheetName val="БАЗА   (1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s>
    <sheetDataSet>
      <sheetData sheetId="0" refreshError="1"/>
      <sheetData sheetId="1" refreshError="1">
        <row r="2">
          <cell r="F2" t="str">
            <v>Компания "Мама"</v>
          </cell>
          <cell r="G2">
            <v>0</v>
          </cell>
        </row>
        <row r="5">
          <cell r="E5" t="str">
            <v>01 января 2005 года</v>
          </cell>
        </row>
        <row r="6">
          <cell r="E6" t="str">
            <v>31 декабря 2005 года</v>
          </cell>
        </row>
        <row r="38">
          <cell r="E38" t="str">
            <v>тыс. грн.</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ерн.фил"/>
      <sheetName val="Джурчи"/>
      <sheetName val="УГВ"/>
      <sheetName val="ЧорНГ"/>
      <sheetName val="Додаток 1"/>
      <sheetName val="Додаток2"/>
      <sheetName val="Графік"/>
      <sheetName val="ГрОДА"/>
      <sheetName val="Мфілія"/>
      <sheetName val="Харків"/>
      <sheetName val="Донецьк"/>
      <sheetName val="Черкаси"/>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s>
    <sheetDataSet>
      <sheetData sheetId="0"/>
      <sheetData sheetId="1" refreshError="1">
        <row r="2">
          <cell r="F2" t="str">
            <v>Компания "Мама"</v>
          </cell>
          <cell r="G2">
            <v>0</v>
          </cell>
        </row>
        <row r="5">
          <cell r="E5" t="str">
            <v>01 января 2005 года</v>
          </cell>
        </row>
        <row r="6">
          <cell r="E6" t="str">
            <v>31 декабря 2005 года</v>
          </cell>
        </row>
        <row r="38">
          <cell r="E38" t="str">
            <v>тыс. грн.</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s>
    <sheetDataSet>
      <sheetData sheetId="0" refreshError="1"/>
      <sheetData sheetId="1" refreshError="1">
        <row r="2">
          <cell r="F2" t="str">
            <v>Компания "Мама"</v>
          </cell>
          <cell r="G2">
            <v>0</v>
          </cell>
        </row>
        <row r="5">
          <cell r="E5" t="str">
            <v>01 января 2005 года</v>
          </cell>
        </row>
        <row r="6">
          <cell r="E6" t="str">
            <v>31 декабря 2005 года</v>
          </cell>
        </row>
        <row r="38">
          <cell r="E38" t="str">
            <v>тыс. грн.</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
    </sheetNames>
    <sheetDataSet>
      <sheetData sheetId="0"/>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L523"/>
  <sheetViews>
    <sheetView tabSelected="1" view="pageBreakPreview" zoomScale="74" zoomScaleNormal="70" zoomScaleSheetLayoutView="74" workbookViewId="0">
      <selection activeCell="B8" sqref="B8:E8"/>
    </sheetView>
  </sheetViews>
  <sheetFormatPr defaultRowHeight="18.75"/>
  <cols>
    <col min="1" max="1" width="61.85546875" style="3" customWidth="1"/>
    <col min="2" max="2" width="17.140625" style="14" customWidth="1"/>
    <col min="3" max="3" width="35.140625" style="90" customWidth="1"/>
    <col min="4" max="4" width="31.5703125" style="14" customWidth="1"/>
    <col min="5" max="5" width="30.42578125" style="89" customWidth="1"/>
    <col min="6" max="6" width="29.28515625" style="14" customWidth="1"/>
    <col min="7" max="7" width="32.85546875" style="14" customWidth="1"/>
    <col min="8" max="8" width="30.5703125" style="14" customWidth="1"/>
    <col min="9" max="9" width="14.85546875" style="3" customWidth="1"/>
    <col min="10" max="10" width="9.5703125" style="3" customWidth="1"/>
    <col min="11" max="11" width="9.140625" style="3"/>
    <col min="12" max="12" width="0.42578125" style="3" customWidth="1"/>
    <col min="13" max="16384" width="9.140625" style="3"/>
  </cols>
  <sheetData>
    <row r="1" spans="1:12" ht="18.75" customHeight="1">
      <c r="B1" s="13"/>
      <c r="C1" s="13"/>
      <c r="D1" s="13"/>
      <c r="E1" s="3"/>
      <c r="F1" s="3" t="s">
        <v>203</v>
      </c>
      <c r="G1" s="3"/>
      <c r="H1" s="3"/>
      <c r="J1" s="34"/>
      <c r="K1" s="34"/>
      <c r="L1" s="34"/>
    </row>
    <row r="2" spans="1:12" ht="18.75" customHeight="1">
      <c r="A2" s="28"/>
      <c r="C2" s="14"/>
      <c r="E2" s="3"/>
      <c r="F2" s="111" t="s">
        <v>204</v>
      </c>
      <c r="G2" s="112"/>
      <c r="H2" s="112"/>
      <c r="I2" s="74"/>
      <c r="J2" s="34"/>
      <c r="K2" s="34"/>
      <c r="L2" s="34"/>
    </row>
    <row r="3" spans="1:12" ht="18.75" customHeight="1">
      <c r="A3" s="14"/>
      <c r="C3" s="14"/>
      <c r="E3" s="27"/>
      <c r="F3" s="112"/>
      <c r="G3" s="112"/>
      <c r="H3" s="112"/>
      <c r="I3" s="74"/>
      <c r="J3" s="34"/>
      <c r="K3" s="34"/>
      <c r="L3" s="34"/>
    </row>
    <row r="4" spans="1:12" ht="18.75" customHeight="1">
      <c r="A4" s="14"/>
      <c r="C4" s="14"/>
      <c r="E4" s="27"/>
      <c r="F4" s="112"/>
      <c r="G4" s="112"/>
      <c r="H4" s="112"/>
      <c r="I4" s="74"/>
      <c r="J4" s="34"/>
      <c r="K4" s="34"/>
      <c r="L4" s="34"/>
    </row>
    <row r="5" spans="1:12" ht="18.75" customHeight="1">
      <c r="A5" s="14"/>
      <c r="C5" s="14"/>
      <c r="E5" s="27"/>
      <c r="F5" s="112"/>
      <c r="G5" s="112"/>
      <c r="H5" s="112"/>
      <c r="I5" s="74"/>
      <c r="J5" s="34"/>
      <c r="K5" s="34"/>
      <c r="L5" s="34"/>
    </row>
    <row r="6" spans="1:12" ht="20.25" customHeight="1">
      <c r="B6" s="4"/>
      <c r="C6" s="4"/>
      <c r="D6" s="4"/>
      <c r="E6" s="14"/>
      <c r="F6" s="113"/>
      <c r="G6" s="113"/>
      <c r="H6" s="113"/>
    </row>
    <row r="7" spans="1:12" ht="20.100000000000001" customHeight="1">
      <c r="A7" s="64" t="s">
        <v>30</v>
      </c>
      <c r="B7" s="91">
        <v>2024</v>
      </c>
      <c r="C7" s="91"/>
      <c r="D7" s="91"/>
      <c r="E7" s="91"/>
      <c r="F7" s="78"/>
      <c r="G7" s="62"/>
      <c r="H7" s="6" t="s">
        <v>43</v>
      </c>
    </row>
    <row r="8" spans="1:12" ht="45" customHeight="1">
      <c r="A8" s="63" t="s">
        <v>11</v>
      </c>
      <c r="B8" s="91" t="s">
        <v>205</v>
      </c>
      <c r="C8" s="91"/>
      <c r="D8" s="91"/>
      <c r="E8" s="91"/>
      <c r="F8" s="79"/>
      <c r="G8" s="12" t="s">
        <v>29</v>
      </c>
      <c r="H8" s="46" t="s">
        <v>214</v>
      </c>
    </row>
    <row r="9" spans="1:12" ht="20.100000000000001" customHeight="1">
      <c r="A9" s="25" t="s">
        <v>12</v>
      </c>
      <c r="B9" s="91" t="s">
        <v>206</v>
      </c>
      <c r="C9" s="91"/>
      <c r="D9" s="91"/>
      <c r="E9" s="91"/>
      <c r="F9" s="78"/>
      <c r="G9" s="12" t="s">
        <v>28</v>
      </c>
      <c r="H9" s="6">
        <v>430</v>
      </c>
    </row>
    <row r="10" spans="1:12" ht="20.100000000000001" customHeight="1">
      <c r="A10" s="25" t="s">
        <v>16</v>
      </c>
      <c r="B10" s="91" t="s">
        <v>207</v>
      </c>
      <c r="C10" s="91"/>
      <c r="D10" s="91"/>
      <c r="E10" s="91"/>
      <c r="F10" s="78"/>
      <c r="G10" s="12" t="s">
        <v>27</v>
      </c>
      <c r="H10" s="6">
        <v>5910700000</v>
      </c>
    </row>
    <row r="11" spans="1:12" ht="20.100000000000001" customHeight="1">
      <c r="A11" s="29" t="s">
        <v>87</v>
      </c>
      <c r="B11" s="91" t="s">
        <v>208</v>
      </c>
      <c r="C11" s="91"/>
      <c r="D11" s="91"/>
      <c r="E11" s="91"/>
      <c r="F11" s="80"/>
      <c r="G11" s="12" t="s">
        <v>6</v>
      </c>
      <c r="H11" s="6">
        <v>17184</v>
      </c>
    </row>
    <row r="12" spans="1:12" ht="20.100000000000001" customHeight="1">
      <c r="A12" s="29" t="s">
        <v>14</v>
      </c>
      <c r="B12" s="91"/>
      <c r="C12" s="91"/>
      <c r="D12" s="91"/>
      <c r="E12" s="91"/>
      <c r="F12" s="80"/>
      <c r="G12" s="12" t="s">
        <v>5</v>
      </c>
      <c r="H12" s="6"/>
    </row>
    <row r="13" spans="1:12" ht="20.100000000000001" customHeight="1">
      <c r="A13" s="29" t="s">
        <v>13</v>
      </c>
      <c r="B13" s="91" t="s">
        <v>209</v>
      </c>
      <c r="C13" s="91"/>
      <c r="D13" s="91"/>
      <c r="E13" s="91"/>
      <c r="F13" s="80"/>
      <c r="G13" s="12" t="s">
        <v>7</v>
      </c>
      <c r="H13" s="6" t="s">
        <v>215</v>
      </c>
    </row>
    <row r="14" spans="1:12" ht="20.100000000000001" customHeight="1">
      <c r="A14" s="29" t="s">
        <v>77</v>
      </c>
      <c r="B14" s="91"/>
      <c r="C14" s="91"/>
      <c r="D14" s="91"/>
      <c r="E14" s="91"/>
      <c r="F14" s="91" t="s">
        <v>35</v>
      </c>
      <c r="G14" s="96"/>
      <c r="H14" s="10"/>
    </row>
    <row r="15" spans="1:12" ht="20.100000000000001" customHeight="1">
      <c r="A15" s="29" t="s">
        <v>17</v>
      </c>
      <c r="B15" s="91" t="s">
        <v>210</v>
      </c>
      <c r="C15" s="91"/>
      <c r="D15" s="91"/>
      <c r="E15" s="91"/>
      <c r="F15" s="91" t="s">
        <v>36</v>
      </c>
      <c r="G15" s="92"/>
      <c r="H15" s="10"/>
    </row>
    <row r="16" spans="1:12" ht="20.100000000000001" customHeight="1">
      <c r="A16" s="29" t="s">
        <v>26</v>
      </c>
      <c r="B16" s="91">
        <v>614</v>
      </c>
      <c r="C16" s="91"/>
      <c r="D16" s="91"/>
      <c r="E16" s="91"/>
      <c r="F16" s="30"/>
      <c r="G16" s="30"/>
      <c r="H16" s="30"/>
    </row>
    <row r="17" spans="1:8" ht="20.100000000000001" customHeight="1">
      <c r="A17" s="25" t="s">
        <v>8</v>
      </c>
      <c r="B17" s="91" t="s">
        <v>211</v>
      </c>
      <c r="C17" s="91"/>
      <c r="D17" s="91"/>
      <c r="E17" s="91"/>
      <c r="F17" s="26"/>
      <c r="G17" s="26"/>
      <c r="H17" s="26"/>
    </row>
    <row r="18" spans="1:8" ht="20.100000000000001" customHeight="1">
      <c r="A18" s="29" t="s">
        <v>9</v>
      </c>
      <c r="B18" s="91" t="s">
        <v>212</v>
      </c>
      <c r="C18" s="91"/>
      <c r="D18" s="91"/>
      <c r="E18" s="91"/>
      <c r="F18" s="30"/>
      <c r="G18" s="30"/>
      <c r="H18" s="30"/>
    </row>
    <row r="19" spans="1:8" ht="20.100000000000001" customHeight="1">
      <c r="A19" s="25" t="s">
        <v>10</v>
      </c>
      <c r="B19" s="91" t="s">
        <v>213</v>
      </c>
      <c r="C19" s="91"/>
      <c r="D19" s="91"/>
      <c r="E19" s="91"/>
      <c r="F19" s="26"/>
      <c r="G19" s="26"/>
      <c r="H19" s="26"/>
    </row>
    <row r="20" spans="1:8" ht="19.5" customHeight="1">
      <c r="A20" s="27"/>
      <c r="B20" s="3"/>
      <c r="C20" s="3"/>
      <c r="D20" s="3"/>
      <c r="E20" s="3"/>
      <c r="F20" s="3"/>
      <c r="G20" s="3"/>
      <c r="H20" s="3"/>
    </row>
    <row r="21" spans="1:8" ht="19.5" customHeight="1">
      <c r="A21" s="94" t="s">
        <v>40</v>
      </c>
      <c r="B21" s="94"/>
      <c r="C21" s="94"/>
      <c r="D21" s="94"/>
      <c r="E21" s="94"/>
      <c r="F21" s="94"/>
      <c r="G21" s="94"/>
      <c r="H21" s="94"/>
    </row>
    <row r="22" spans="1:8">
      <c r="A22" s="94" t="s">
        <v>199</v>
      </c>
      <c r="B22" s="94"/>
      <c r="C22" s="94"/>
      <c r="D22" s="94"/>
      <c r="E22" s="94"/>
      <c r="F22" s="94"/>
      <c r="G22" s="94"/>
      <c r="H22" s="94"/>
    </row>
    <row r="23" spans="1:8">
      <c r="A23" s="94" t="s">
        <v>241</v>
      </c>
      <c r="B23" s="94"/>
      <c r="C23" s="94"/>
      <c r="D23" s="94"/>
      <c r="E23" s="94"/>
      <c r="F23" s="94"/>
      <c r="G23" s="94"/>
      <c r="H23" s="94"/>
    </row>
    <row r="24" spans="1:8">
      <c r="A24" s="95" t="s">
        <v>41</v>
      </c>
      <c r="B24" s="95"/>
      <c r="C24" s="95"/>
      <c r="D24" s="95"/>
      <c r="E24" s="95"/>
      <c r="F24" s="95"/>
      <c r="G24" s="95"/>
      <c r="H24" s="95"/>
    </row>
    <row r="25" spans="1:8" ht="9" customHeight="1">
      <c r="A25" s="11"/>
      <c r="B25" s="11"/>
      <c r="C25" s="11"/>
      <c r="D25" s="11"/>
      <c r="E25" s="11"/>
      <c r="F25" s="11"/>
      <c r="G25" s="11"/>
      <c r="H25" s="11"/>
    </row>
    <row r="26" spans="1:8">
      <c r="A26" s="94" t="s">
        <v>37</v>
      </c>
      <c r="B26" s="94"/>
      <c r="C26" s="94"/>
      <c r="D26" s="94"/>
      <c r="E26" s="94"/>
      <c r="F26" s="94"/>
      <c r="G26" s="94"/>
      <c r="H26" s="94"/>
    </row>
    <row r="27" spans="1:8" ht="12" customHeight="1">
      <c r="B27" s="15"/>
      <c r="C27" s="15"/>
      <c r="D27" s="15"/>
      <c r="E27" s="15"/>
      <c r="F27" s="15"/>
      <c r="G27" s="15"/>
      <c r="H27" s="15"/>
    </row>
    <row r="28" spans="1:8" ht="43.5" customHeight="1">
      <c r="A28" s="104" t="s">
        <v>51</v>
      </c>
      <c r="B28" s="93" t="s">
        <v>15</v>
      </c>
      <c r="C28" s="93" t="s">
        <v>39</v>
      </c>
      <c r="D28" s="93"/>
      <c r="E28" s="103" t="s">
        <v>242</v>
      </c>
      <c r="F28" s="103"/>
      <c r="G28" s="103"/>
      <c r="H28" s="103"/>
    </row>
    <row r="29" spans="1:8" ht="30" customHeight="1">
      <c r="A29" s="104"/>
      <c r="B29" s="93"/>
      <c r="C29" s="7" t="s">
        <v>44</v>
      </c>
      <c r="D29" s="7" t="s">
        <v>45</v>
      </c>
      <c r="E29" s="23" t="s">
        <v>46</v>
      </c>
      <c r="F29" s="23" t="s">
        <v>42</v>
      </c>
      <c r="G29" s="23" t="s">
        <v>49</v>
      </c>
      <c r="H29" s="23" t="s">
        <v>50</v>
      </c>
    </row>
    <row r="30" spans="1:8" ht="19.5" thickBot="1">
      <c r="A30" s="6">
        <v>1</v>
      </c>
      <c r="B30" s="7">
        <v>2</v>
      </c>
      <c r="C30" s="6">
        <v>3</v>
      </c>
      <c r="D30" s="7">
        <v>4</v>
      </c>
      <c r="E30" s="6">
        <v>5</v>
      </c>
      <c r="F30" s="7">
        <v>6</v>
      </c>
      <c r="G30" s="6">
        <v>7</v>
      </c>
      <c r="H30" s="7">
        <v>8</v>
      </c>
    </row>
    <row r="31" spans="1:8" s="5" customFormat="1" ht="19.5" thickBot="1">
      <c r="A31" s="97" t="s">
        <v>22</v>
      </c>
      <c r="B31" s="98"/>
      <c r="C31" s="98"/>
      <c r="D31" s="98"/>
      <c r="E31" s="98"/>
      <c r="F31" s="98"/>
      <c r="G31" s="98"/>
      <c r="H31" s="99"/>
    </row>
    <row r="32" spans="1:8" s="5" customFormat="1" ht="20.100000000000001" customHeight="1">
      <c r="A32" s="66" t="s">
        <v>105</v>
      </c>
      <c r="B32" s="6">
        <v>1000</v>
      </c>
      <c r="C32" s="51">
        <f>C33+C36+C41+C46</f>
        <v>181521.69999999998</v>
      </c>
      <c r="D32" s="51">
        <f>D33+D36+D41+D46</f>
        <v>194869.2</v>
      </c>
      <c r="E32" s="51">
        <f>E33+E36+E41+E46</f>
        <v>51904.6</v>
      </c>
      <c r="F32" s="51">
        <f>F33+F36+F41+F46</f>
        <v>55526.8</v>
      </c>
      <c r="G32" s="35"/>
      <c r="H32" s="56">
        <f t="shared" ref="H32:H105" si="0">(F32/E32)*100</f>
        <v>106.97857222673906</v>
      </c>
    </row>
    <row r="33" spans="1:8" s="5" customFormat="1" ht="20.100000000000001" customHeight="1">
      <c r="A33" s="66" t="s">
        <v>106</v>
      </c>
      <c r="B33" s="6">
        <v>1010</v>
      </c>
      <c r="C33" s="51">
        <f>C35+C34</f>
        <v>149536</v>
      </c>
      <c r="D33" s="51">
        <f>D35+D34</f>
        <v>153267.6</v>
      </c>
      <c r="E33" s="51">
        <f>E35+E34</f>
        <v>40742.400000000001</v>
      </c>
      <c r="F33" s="51">
        <f>F35+F34</f>
        <v>36753.699999999997</v>
      </c>
      <c r="G33" s="35">
        <f t="shared" ref="G33:G44" si="1">F33-E33</f>
        <v>-3988.7000000000044</v>
      </c>
      <c r="H33" s="56">
        <f t="shared" si="0"/>
        <v>90.209953267357818</v>
      </c>
    </row>
    <row r="34" spans="1:8" s="5" customFormat="1" ht="20.100000000000001" customHeight="1">
      <c r="A34" s="67" t="s">
        <v>107</v>
      </c>
      <c r="B34" s="6">
        <v>1011</v>
      </c>
      <c r="C34" s="51">
        <v>145585.70000000001</v>
      </c>
      <c r="D34" s="51">
        <v>150797.9</v>
      </c>
      <c r="E34" s="51">
        <v>39703.599999999999</v>
      </c>
      <c r="F34" s="51">
        <v>36142.5</v>
      </c>
      <c r="G34" s="35">
        <f t="shared" si="1"/>
        <v>-3561.0999999999985</v>
      </c>
      <c r="H34" s="56">
        <f t="shared" si="0"/>
        <v>91.030788140118275</v>
      </c>
    </row>
    <row r="35" spans="1:8" s="5" customFormat="1" ht="37.5">
      <c r="A35" s="67" t="s">
        <v>108</v>
      </c>
      <c r="B35" s="6">
        <v>1012</v>
      </c>
      <c r="C35" s="51">
        <v>3950.3</v>
      </c>
      <c r="D35" s="51">
        <v>2469.6999999999998</v>
      </c>
      <c r="E35" s="51">
        <v>1038.8</v>
      </c>
      <c r="F35" s="51">
        <v>611.20000000000005</v>
      </c>
      <c r="G35" s="35">
        <f t="shared" si="1"/>
        <v>-427.59999999999991</v>
      </c>
      <c r="H35" s="56">
        <f t="shared" si="0"/>
        <v>58.837119753561808</v>
      </c>
    </row>
    <row r="36" spans="1:8" s="5" customFormat="1" ht="37.5">
      <c r="A36" s="66" t="s">
        <v>109</v>
      </c>
      <c r="B36" s="76">
        <v>1020</v>
      </c>
      <c r="C36" s="51">
        <v>600</v>
      </c>
      <c r="D36" s="77">
        <f>D37+D38+D40</f>
        <v>0</v>
      </c>
      <c r="E36" s="77">
        <f>E37+E38+E40</f>
        <v>6131.1</v>
      </c>
      <c r="F36" s="77">
        <f>F37+F38+F40</f>
        <v>0</v>
      </c>
      <c r="G36" s="35">
        <f t="shared" si="1"/>
        <v>-6131.1</v>
      </c>
      <c r="H36" s="56">
        <f t="shared" si="0"/>
        <v>0</v>
      </c>
    </row>
    <row r="37" spans="1:8" s="5" customFormat="1" ht="37.5">
      <c r="A37" s="67" t="s">
        <v>235</v>
      </c>
      <c r="B37" s="76">
        <v>1021</v>
      </c>
      <c r="C37" s="51"/>
      <c r="D37" s="51"/>
      <c r="E37" s="51">
        <v>4693.7</v>
      </c>
      <c r="F37" s="77"/>
      <c r="G37" s="35">
        <f t="shared" si="1"/>
        <v>-4693.7</v>
      </c>
      <c r="H37" s="56">
        <f t="shared" si="0"/>
        <v>0</v>
      </c>
    </row>
    <row r="38" spans="1:8" s="5" customFormat="1" ht="112.5">
      <c r="A38" s="66" t="s">
        <v>236</v>
      </c>
      <c r="B38" s="76">
        <v>1022</v>
      </c>
      <c r="C38" s="51"/>
      <c r="D38" s="51"/>
      <c r="E38" s="77">
        <v>170.3</v>
      </c>
      <c r="F38" s="77"/>
      <c r="G38" s="48">
        <f t="shared" si="1"/>
        <v>-170.3</v>
      </c>
      <c r="H38" s="57">
        <f t="shared" si="0"/>
        <v>0</v>
      </c>
    </row>
    <row r="39" spans="1:8" s="5" customFormat="1" ht="100.5" customHeight="1">
      <c r="A39" s="66" t="s">
        <v>237</v>
      </c>
      <c r="B39" s="76">
        <v>1023</v>
      </c>
      <c r="C39" s="51"/>
      <c r="D39" s="51"/>
      <c r="E39" s="77">
        <v>29.8</v>
      </c>
      <c r="F39" s="77"/>
      <c r="G39" s="48">
        <f t="shared" si="1"/>
        <v>-29.8</v>
      </c>
      <c r="H39" s="57">
        <f t="shared" si="0"/>
        <v>0</v>
      </c>
    </row>
    <row r="40" spans="1:8" s="5" customFormat="1" ht="59.25" customHeight="1">
      <c r="A40" s="66" t="s">
        <v>238</v>
      </c>
      <c r="B40" s="76">
        <v>1024</v>
      </c>
      <c r="C40" s="51">
        <v>0</v>
      </c>
      <c r="D40" s="51">
        <f>F40</f>
        <v>0</v>
      </c>
      <c r="E40" s="77">
        <v>1267.0999999999999</v>
      </c>
      <c r="F40" s="77"/>
      <c r="G40" s="48">
        <f t="shared" si="1"/>
        <v>-1267.0999999999999</v>
      </c>
      <c r="H40" s="57">
        <f t="shared" si="0"/>
        <v>0</v>
      </c>
    </row>
    <row r="41" spans="1:8" s="5" customFormat="1" ht="30.75" customHeight="1">
      <c r="A41" s="66" t="s">
        <v>239</v>
      </c>
      <c r="B41" s="76">
        <v>1030</v>
      </c>
      <c r="C41" s="51">
        <f>C42+C43+C44+C45</f>
        <v>19696.399999999998</v>
      </c>
      <c r="D41" s="51">
        <f>D42+D43+D44+D45</f>
        <v>21825.7</v>
      </c>
      <c r="E41" s="77">
        <f>E42+E43+E44+E45</f>
        <v>1416.2</v>
      </c>
      <c r="F41" s="77">
        <f>F42+F43+F44+F45</f>
        <v>10843.3</v>
      </c>
      <c r="G41" s="48">
        <f>F41-E41</f>
        <v>9427.0999999999985</v>
      </c>
      <c r="H41" s="57">
        <f>(F41/E41)*100</f>
        <v>765.66162971331732</v>
      </c>
    </row>
    <row r="42" spans="1:8" s="5" customFormat="1" ht="93.75">
      <c r="A42" s="68" t="s">
        <v>224</v>
      </c>
      <c r="B42" s="6">
        <v>1031</v>
      </c>
      <c r="C42" s="51">
        <v>18420.8</v>
      </c>
      <c r="D42" s="51">
        <v>16943.7</v>
      </c>
      <c r="E42" s="51"/>
      <c r="F42" s="51">
        <v>6940.7</v>
      </c>
      <c r="G42" s="48">
        <f t="shared" si="1"/>
        <v>6940.7</v>
      </c>
      <c r="H42" s="56" t="e">
        <f t="shared" si="0"/>
        <v>#DIV/0!</v>
      </c>
    </row>
    <row r="43" spans="1:8" s="5" customFormat="1" ht="20.100000000000001" customHeight="1">
      <c r="A43" s="68" t="s">
        <v>225</v>
      </c>
      <c r="B43" s="6">
        <v>1032</v>
      </c>
      <c r="C43" s="51">
        <v>605.6</v>
      </c>
      <c r="D43" s="51">
        <v>982</v>
      </c>
      <c r="E43" s="51">
        <v>982</v>
      </c>
      <c r="F43" s="51">
        <v>302.60000000000002</v>
      </c>
      <c r="G43" s="48">
        <f t="shared" si="1"/>
        <v>-679.4</v>
      </c>
      <c r="H43" s="56">
        <f t="shared" si="0"/>
        <v>30.814663951120163</v>
      </c>
    </row>
    <row r="44" spans="1:8" s="5" customFormat="1">
      <c r="A44" s="68" t="s">
        <v>243</v>
      </c>
      <c r="B44" s="6">
        <v>1033</v>
      </c>
      <c r="C44" s="51">
        <v>0</v>
      </c>
      <c r="D44" s="51">
        <v>3300</v>
      </c>
      <c r="E44" s="51"/>
      <c r="F44" s="51">
        <v>3300</v>
      </c>
      <c r="G44" s="48">
        <f t="shared" si="1"/>
        <v>3300</v>
      </c>
      <c r="H44" s="56"/>
    </row>
    <row r="45" spans="1:8" s="5" customFormat="1" ht="42.75" customHeight="1">
      <c r="A45" s="68" t="s">
        <v>234</v>
      </c>
      <c r="B45" s="6">
        <v>1034</v>
      </c>
      <c r="C45" s="51">
        <v>670</v>
      </c>
      <c r="D45" s="51">
        <v>600</v>
      </c>
      <c r="E45" s="51">
        <v>434.2</v>
      </c>
      <c r="F45" s="51">
        <v>300</v>
      </c>
      <c r="G45" s="48"/>
      <c r="H45" s="56"/>
    </row>
    <row r="46" spans="1:8" s="5" customFormat="1" ht="20.100000000000001" customHeight="1">
      <c r="A46" s="66" t="s">
        <v>110</v>
      </c>
      <c r="B46" s="6">
        <v>1040</v>
      </c>
      <c r="C46" s="58">
        <f>C47+C48+C49+C50+C51</f>
        <v>11689.300000000001</v>
      </c>
      <c r="D46" s="58">
        <f>D47+D48+D49+D50+D51</f>
        <v>19775.900000000001</v>
      </c>
      <c r="E46" s="58">
        <f>E47+E48+E49+E50+E51</f>
        <v>3614.9</v>
      </c>
      <c r="F46" s="58">
        <f>F47+F48+F49+F50+F51</f>
        <v>7929.8</v>
      </c>
      <c r="G46" s="35">
        <f t="shared" ref="G46:G105" si="2">F46-E46</f>
        <v>4314.8999999999996</v>
      </c>
      <c r="H46" s="57">
        <f t="shared" si="0"/>
        <v>219.36429776757311</v>
      </c>
    </row>
    <row r="47" spans="1:8" s="5" customFormat="1" ht="20.100000000000001" customHeight="1">
      <c r="A47" s="67" t="s">
        <v>111</v>
      </c>
      <c r="B47" s="6">
        <v>1041</v>
      </c>
      <c r="C47" s="51">
        <v>55.1</v>
      </c>
      <c r="D47" s="51">
        <v>201.8</v>
      </c>
      <c r="E47" s="51">
        <v>14</v>
      </c>
      <c r="F47" s="51">
        <v>73.400000000000006</v>
      </c>
      <c r="G47" s="35">
        <f t="shared" si="2"/>
        <v>59.400000000000006</v>
      </c>
      <c r="H47" s="56">
        <f t="shared" si="0"/>
        <v>524.28571428571433</v>
      </c>
    </row>
    <row r="48" spans="1:8" s="5" customFormat="1" ht="20.100000000000001" customHeight="1">
      <c r="A48" s="67" t="s">
        <v>112</v>
      </c>
      <c r="B48" s="6">
        <v>1042</v>
      </c>
      <c r="C48" s="51">
        <v>859.2</v>
      </c>
      <c r="D48" s="51">
        <v>2686.7</v>
      </c>
      <c r="E48" s="51">
        <v>1061</v>
      </c>
      <c r="F48" s="51">
        <v>409.7</v>
      </c>
      <c r="G48" s="35">
        <f t="shared" si="2"/>
        <v>-651.29999999999995</v>
      </c>
      <c r="H48" s="56">
        <f t="shared" si="0"/>
        <v>38.614514608859565</v>
      </c>
    </row>
    <row r="49" spans="1:8" s="5" customFormat="1" ht="37.5">
      <c r="A49" s="10" t="s">
        <v>113</v>
      </c>
      <c r="B49" s="6">
        <v>1043</v>
      </c>
      <c r="C49" s="51">
        <v>4.3</v>
      </c>
      <c r="D49" s="51">
        <v>0.3</v>
      </c>
      <c r="E49" s="51"/>
      <c r="F49" s="51">
        <v>0</v>
      </c>
      <c r="G49" s="35">
        <f t="shared" si="2"/>
        <v>0</v>
      </c>
      <c r="H49" s="56" t="e">
        <f t="shared" si="0"/>
        <v>#DIV/0!</v>
      </c>
    </row>
    <row r="50" spans="1:8" s="5" customFormat="1" ht="38.25" customHeight="1">
      <c r="A50" s="10" t="s">
        <v>114</v>
      </c>
      <c r="B50" s="6">
        <v>1044</v>
      </c>
      <c r="C50" s="51">
        <v>250</v>
      </c>
      <c r="D50" s="51">
        <f>9836.9-651.2</f>
        <v>9185.6999999999989</v>
      </c>
      <c r="E50" s="51">
        <v>50</v>
      </c>
      <c r="F50" s="51">
        <v>5086.3999999999996</v>
      </c>
      <c r="G50" s="35">
        <f t="shared" si="2"/>
        <v>5036.3999999999996</v>
      </c>
      <c r="H50" s="56">
        <f t="shared" si="0"/>
        <v>10172.799999999999</v>
      </c>
    </row>
    <row r="51" spans="1:8" s="5" customFormat="1" ht="20.100000000000001" customHeight="1">
      <c r="A51" s="70" t="s">
        <v>226</v>
      </c>
      <c r="B51" s="76">
        <v>1045</v>
      </c>
      <c r="C51" s="51">
        <f>C52+C53+C54+C55+C56+C57</f>
        <v>10520.7</v>
      </c>
      <c r="D51" s="51">
        <f>D52+D53+D54+D55+D56+D57</f>
        <v>7701.4000000000005</v>
      </c>
      <c r="E51" s="77">
        <f>E52+E53+E54+E55+E56</f>
        <v>2489.9</v>
      </c>
      <c r="F51" s="77">
        <f>F52+F53+F54+F55+F56+F57</f>
        <v>2360.3000000000002</v>
      </c>
      <c r="G51" s="48">
        <f t="shared" si="2"/>
        <v>-129.59999999999991</v>
      </c>
      <c r="H51" s="57">
        <f t="shared" si="0"/>
        <v>94.794971685609866</v>
      </c>
    </row>
    <row r="52" spans="1:8" s="5" customFormat="1" ht="20.100000000000001" customHeight="1">
      <c r="A52" s="69" t="s">
        <v>220</v>
      </c>
      <c r="B52" s="6" t="s">
        <v>200</v>
      </c>
      <c r="C52" s="51">
        <v>5820.6</v>
      </c>
      <c r="D52" s="51">
        <v>651.20000000000005</v>
      </c>
      <c r="E52" s="51">
        <v>160.1</v>
      </c>
      <c r="F52" s="51">
        <v>249.5</v>
      </c>
      <c r="G52" s="35">
        <f t="shared" si="2"/>
        <v>89.4</v>
      </c>
      <c r="H52" s="56">
        <f t="shared" si="0"/>
        <v>155.84009993753904</v>
      </c>
    </row>
    <row r="53" spans="1:8" s="5" customFormat="1" ht="20.100000000000001" customHeight="1">
      <c r="A53" s="69" t="s">
        <v>221</v>
      </c>
      <c r="B53" s="6" t="s">
        <v>201</v>
      </c>
      <c r="C53" s="51">
        <v>17.600000000000001</v>
      </c>
      <c r="D53" s="51">
        <v>23.2</v>
      </c>
      <c r="E53" s="51">
        <v>4.4000000000000004</v>
      </c>
      <c r="F53" s="51">
        <v>8</v>
      </c>
      <c r="G53" s="35">
        <f t="shared" si="2"/>
        <v>3.5999999999999996</v>
      </c>
      <c r="H53" s="56">
        <f t="shared" si="0"/>
        <v>181.81818181818181</v>
      </c>
    </row>
    <row r="54" spans="1:8" s="5" customFormat="1" ht="20.100000000000001" customHeight="1">
      <c r="A54" s="69" t="s">
        <v>231</v>
      </c>
      <c r="B54" s="6" t="s">
        <v>216</v>
      </c>
      <c r="C54" s="51">
        <v>546.1</v>
      </c>
      <c r="D54" s="51">
        <v>839.9</v>
      </c>
      <c r="E54" s="51">
        <v>75.400000000000006</v>
      </c>
      <c r="F54" s="51">
        <v>508.8</v>
      </c>
      <c r="G54" s="35">
        <f t="shared" si="2"/>
        <v>433.4</v>
      </c>
      <c r="H54" s="56">
        <f t="shared" si="0"/>
        <v>674.80106100795751</v>
      </c>
    </row>
    <row r="55" spans="1:8" s="5" customFormat="1" ht="20.100000000000001" customHeight="1">
      <c r="A55" s="69" t="s">
        <v>222</v>
      </c>
      <c r="B55" s="6" t="s">
        <v>217</v>
      </c>
      <c r="C55" s="51">
        <v>569.29999999999995</v>
      </c>
      <c r="D55" s="51">
        <v>623.29999999999995</v>
      </c>
      <c r="E55" s="51"/>
      <c r="F55" s="51">
        <v>114.7</v>
      </c>
      <c r="G55" s="35">
        <f t="shared" si="2"/>
        <v>114.7</v>
      </c>
      <c r="H55" s="56" t="e">
        <f t="shared" si="0"/>
        <v>#DIV/0!</v>
      </c>
    </row>
    <row r="56" spans="1:8" s="5" customFormat="1" ht="27" customHeight="1">
      <c r="A56" s="69" t="s">
        <v>223</v>
      </c>
      <c r="B56" s="6" t="s">
        <v>218</v>
      </c>
      <c r="C56" s="51">
        <v>3567.1</v>
      </c>
      <c r="D56" s="51">
        <v>5528.1</v>
      </c>
      <c r="E56" s="51">
        <v>2250</v>
      </c>
      <c r="F56" s="51">
        <v>1470.3</v>
      </c>
      <c r="G56" s="35">
        <f t="shared" si="2"/>
        <v>-779.7</v>
      </c>
      <c r="H56" s="56">
        <f t="shared" si="0"/>
        <v>65.346666666666664</v>
      </c>
    </row>
    <row r="57" spans="1:8" s="5" customFormat="1" ht="34.5" customHeight="1">
      <c r="A57" s="69" t="s">
        <v>230</v>
      </c>
      <c r="B57" s="6" t="s">
        <v>219</v>
      </c>
      <c r="C57" s="51"/>
      <c r="D57" s="51">
        <v>35.700000000000003</v>
      </c>
      <c r="E57" s="51">
        <v>429.5</v>
      </c>
      <c r="F57" s="51">
        <v>9</v>
      </c>
      <c r="G57" s="35">
        <f t="shared" si="2"/>
        <v>-420.5</v>
      </c>
      <c r="H57" s="56">
        <f t="shared" si="0"/>
        <v>2.0954598370197903</v>
      </c>
    </row>
    <row r="58" spans="1:8" s="5" customFormat="1" ht="20.100000000000001" customHeight="1">
      <c r="A58" s="69"/>
      <c r="B58" s="6"/>
      <c r="C58" s="51">
        <v>0</v>
      </c>
      <c r="D58" s="51">
        <f>F58</f>
        <v>0</v>
      </c>
      <c r="E58" s="114"/>
      <c r="F58" s="35"/>
      <c r="G58" s="35"/>
      <c r="H58" s="56"/>
    </row>
    <row r="59" spans="1:8" s="5" customFormat="1" ht="20.100000000000001" customHeight="1">
      <c r="A59" s="70" t="s">
        <v>115</v>
      </c>
      <c r="B59" s="6">
        <v>2000</v>
      </c>
      <c r="C59" s="51">
        <f>C60</f>
        <v>170527.30000000002</v>
      </c>
      <c r="D59" s="51">
        <f>D60</f>
        <v>191518.30000000002</v>
      </c>
      <c r="E59" s="51">
        <f>E60</f>
        <v>47451.26</v>
      </c>
      <c r="F59" s="51">
        <f>F60</f>
        <v>53680.799999999996</v>
      </c>
      <c r="G59" s="35">
        <f t="shared" si="2"/>
        <v>6229.5399999999936</v>
      </c>
      <c r="H59" s="56">
        <f t="shared" si="0"/>
        <v>113.12829206221286</v>
      </c>
    </row>
    <row r="60" spans="1:8" s="5" customFormat="1" ht="20.100000000000001" customHeight="1">
      <c r="A60" s="71" t="s">
        <v>116</v>
      </c>
      <c r="B60" s="14">
        <v>2010</v>
      </c>
      <c r="C60" s="51">
        <f>C61+C62+C63+C77+C78+C79+C83+C85+C86</f>
        <v>170527.30000000002</v>
      </c>
      <c r="D60" s="51">
        <f>D61+D62+D63+D77+D78+D79+D83+D85+D86</f>
        <v>191518.30000000002</v>
      </c>
      <c r="E60" s="51">
        <f>E61+E62+E63+E77+E78+E79+E83+E85+E86</f>
        <v>47451.26</v>
      </c>
      <c r="F60" s="51">
        <f>F61+F62+F63+F77+F78+F79+F83+F85+F86</f>
        <v>53680.799999999996</v>
      </c>
      <c r="G60" s="35">
        <f>G61+G62+G63+G77+G78+G79+G83+G85</f>
        <v>5969.34</v>
      </c>
      <c r="H60" s="56">
        <f t="shared" si="0"/>
        <v>113.12829206221286</v>
      </c>
    </row>
    <row r="61" spans="1:8" s="5" customFormat="1" ht="20.100000000000001" customHeight="1">
      <c r="A61" s="72" t="s">
        <v>117</v>
      </c>
      <c r="B61" s="6">
        <v>2010</v>
      </c>
      <c r="C61" s="51">
        <v>101889.5</v>
      </c>
      <c r="D61" s="51">
        <v>113115.2</v>
      </c>
      <c r="E61" s="51">
        <v>26567.5</v>
      </c>
      <c r="F61" s="51">
        <v>28373.1</v>
      </c>
      <c r="G61" s="35">
        <f t="shared" si="2"/>
        <v>1805.5999999999985</v>
      </c>
      <c r="H61" s="56">
        <f t="shared" si="0"/>
        <v>106.79627364260844</v>
      </c>
    </row>
    <row r="62" spans="1:8" s="5" customFormat="1" ht="20.100000000000001" customHeight="1">
      <c r="A62" s="72" t="s">
        <v>118</v>
      </c>
      <c r="B62" s="6">
        <v>2011</v>
      </c>
      <c r="C62" s="51">
        <v>22136.1</v>
      </c>
      <c r="D62" s="51">
        <v>24319.5</v>
      </c>
      <c r="E62" s="114">
        <v>5844.86</v>
      </c>
      <c r="F62" s="51">
        <v>5919.1</v>
      </c>
      <c r="G62" s="35">
        <f t="shared" si="2"/>
        <v>74.240000000000691</v>
      </c>
      <c r="H62" s="56">
        <f t="shared" si="0"/>
        <v>101.27017584681242</v>
      </c>
    </row>
    <row r="63" spans="1:8" s="5" customFormat="1" ht="20.100000000000001" customHeight="1">
      <c r="A63" s="73" t="s">
        <v>119</v>
      </c>
      <c r="B63" s="6">
        <v>2020</v>
      </c>
      <c r="C63" s="51">
        <f>C64+C65+C66+C67+C68+C69+C70</f>
        <v>38574.300000000003</v>
      </c>
      <c r="D63" s="51">
        <f>D64+D65+D66+D67+D68+D69+D70</f>
        <v>43538.3</v>
      </c>
      <c r="E63" s="51">
        <f>E64+E65+E66+E67+E68+E69+E70</f>
        <v>12517.9</v>
      </c>
      <c r="F63" s="51">
        <f>F64+F65+F66+F67+F68+F69+F70</f>
        <v>13650.4</v>
      </c>
      <c r="G63" s="35">
        <f t="shared" si="2"/>
        <v>1132.5</v>
      </c>
      <c r="H63" s="56">
        <f t="shared" si="0"/>
        <v>109.04704463208685</v>
      </c>
    </row>
    <row r="64" spans="1:8" s="5" customFormat="1" ht="20.100000000000001" customHeight="1">
      <c r="A64" s="72" t="s">
        <v>120</v>
      </c>
      <c r="B64" s="6">
        <v>2021</v>
      </c>
      <c r="C64" s="51">
        <v>4266.8</v>
      </c>
      <c r="D64" s="51">
        <v>4506.1000000000004</v>
      </c>
      <c r="E64" s="51">
        <v>1627.2</v>
      </c>
      <c r="F64" s="51">
        <v>892.6</v>
      </c>
      <c r="G64" s="35">
        <f t="shared" si="2"/>
        <v>-734.6</v>
      </c>
      <c r="H64" s="56">
        <f t="shared" si="0"/>
        <v>54.854965585054082</v>
      </c>
    </row>
    <row r="65" spans="1:8" s="5" customFormat="1" ht="20.100000000000001" customHeight="1">
      <c r="A65" s="72" t="s">
        <v>121</v>
      </c>
      <c r="B65" s="6">
        <v>2022</v>
      </c>
      <c r="C65" s="51">
        <v>5727.7</v>
      </c>
      <c r="D65" s="51">
        <v>8399.1</v>
      </c>
      <c r="E65" s="51">
        <v>2976.9</v>
      </c>
      <c r="F65" s="51">
        <v>2635.2</v>
      </c>
      <c r="G65" s="35">
        <f t="shared" si="2"/>
        <v>-341.70000000000027</v>
      </c>
      <c r="H65" s="56">
        <f t="shared" si="0"/>
        <v>88.521616446639115</v>
      </c>
    </row>
    <row r="66" spans="1:8" s="5" customFormat="1" ht="20.100000000000001" customHeight="1">
      <c r="A66" s="72" t="s">
        <v>122</v>
      </c>
      <c r="B66" s="6">
        <v>2023</v>
      </c>
      <c r="C66" s="51">
        <v>6419.9</v>
      </c>
      <c r="D66" s="51">
        <v>5540.5</v>
      </c>
      <c r="E66" s="51">
        <v>2255.9</v>
      </c>
      <c r="F66" s="51">
        <v>1824.6</v>
      </c>
      <c r="G66" s="35">
        <f t="shared" si="2"/>
        <v>-431.30000000000018</v>
      </c>
      <c r="H66" s="56">
        <f t="shared" si="0"/>
        <v>80.881244736025522</v>
      </c>
    </row>
    <row r="67" spans="1:8" s="5" customFormat="1" ht="20.100000000000001" customHeight="1">
      <c r="A67" s="72" t="s">
        <v>123</v>
      </c>
      <c r="B67" s="6">
        <v>2024</v>
      </c>
      <c r="C67" s="51">
        <v>6435.4</v>
      </c>
      <c r="D67" s="51">
        <v>6852.2</v>
      </c>
      <c r="E67" s="51">
        <v>945.7</v>
      </c>
      <c r="F67" s="51">
        <v>868.9</v>
      </c>
      <c r="G67" s="35">
        <f t="shared" si="2"/>
        <v>-76.800000000000068</v>
      </c>
      <c r="H67" s="56">
        <f t="shared" si="0"/>
        <v>91.879031405308226</v>
      </c>
    </row>
    <row r="68" spans="1:8" s="5" customFormat="1" ht="20.100000000000001" customHeight="1">
      <c r="A68" s="72" t="s">
        <v>124</v>
      </c>
      <c r="B68" s="6">
        <v>2025</v>
      </c>
      <c r="C68" s="51">
        <v>203.6</v>
      </c>
      <c r="D68" s="51">
        <v>140.69999999999999</v>
      </c>
      <c r="E68" s="51">
        <v>16</v>
      </c>
      <c r="F68" s="51">
        <v>47.4</v>
      </c>
      <c r="G68" s="35">
        <f t="shared" si="2"/>
        <v>31.4</v>
      </c>
      <c r="H68" s="56">
        <f t="shared" si="0"/>
        <v>296.25</v>
      </c>
    </row>
    <row r="69" spans="1:8" s="5" customFormat="1" ht="20.100000000000001" customHeight="1">
      <c r="A69" s="72" t="s">
        <v>125</v>
      </c>
      <c r="B69" s="6">
        <v>2026</v>
      </c>
      <c r="C69" s="51"/>
      <c r="D69" s="51">
        <f>F69</f>
        <v>0</v>
      </c>
      <c r="E69" s="51"/>
      <c r="F69" s="51"/>
      <c r="G69" s="35">
        <f t="shared" si="2"/>
        <v>0</v>
      </c>
      <c r="H69" s="56" t="e">
        <f t="shared" si="0"/>
        <v>#DIV/0!</v>
      </c>
    </row>
    <row r="70" spans="1:8" s="5" customFormat="1" ht="20.100000000000001" customHeight="1">
      <c r="A70" s="72" t="s">
        <v>126</v>
      </c>
      <c r="B70" s="6">
        <v>2027</v>
      </c>
      <c r="C70" s="51">
        <f>C71+C72+C73+C74+C75+C76</f>
        <v>15520.9</v>
      </c>
      <c r="D70" s="51">
        <f>D71+D72+D73+D74+D75+D76</f>
        <v>18099.7</v>
      </c>
      <c r="E70" s="51">
        <f>E71+E72+E73+E74+E75+E76</f>
        <v>4696.2</v>
      </c>
      <c r="F70" s="51">
        <f>F71+F72+F73+F74+F75+F76</f>
        <v>7381.7000000000007</v>
      </c>
      <c r="G70" s="35">
        <f t="shared" si="2"/>
        <v>2685.5000000000009</v>
      </c>
      <c r="H70" s="56">
        <f t="shared" si="0"/>
        <v>157.18453217494999</v>
      </c>
    </row>
    <row r="71" spans="1:8" s="5" customFormat="1" ht="20.100000000000001" customHeight="1">
      <c r="A71" s="72" t="s">
        <v>127</v>
      </c>
      <c r="B71" s="6">
        <v>2028</v>
      </c>
      <c r="C71" s="51">
        <v>10405.4</v>
      </c>
      <c r="D71" s="51">
        <v>11188.5</v>
      </c>
      <c r="E71" s="51">
        <v>3447.6</v>
      </c>
      <c r="F71" s="51">
        <v>4582.5</v>
      </c>
      <c r="G71" s="35">
        <f t="shared" si="2"/>
        <v>1134.9000000000001</v>
      </c>
      <c r="H71" s="56">
        <f t="shared" si="0"/>
        <v>132.91855203619909</v>
      </c>
    </row>
    <row r="72" spans="1:8" s="5" customFormat="1" ht="20.100000000000001" customHeight="1">
      <c r="A72" s="72" t="s">
        <v>128</v>
      </c>
      <c r="B72" s="6">
        <v>2029</v>
      </c>
      <c r="C72" s="51">
        <v>1802.8</v>
      </c>
      <c r="D72" s="51">
        <v>1748.3</v>
      </c>
      <c r="E72" s="51">
        <v>509.7</v>
      </c>
      <c r="F72" s="51">
        <v>741.8</v>
      </c>
      <c r="G72" s="35">
        <f t="shared" si="2"/>
        <v>232.09999999999997</v>
      </c>
      <c r="H72" s="56">
        <f t="shared" si="0"/>
        <v>145.53659015106925</v>
      </c>
    </row>
    <row r="73" spans="1:8" s="5" customFormat="1" ht="20.100000000000001" customHeight="1">
      <c r="A73" s="72" t="s">
        <v>129</v>
      </c>
      <c r="B73" s="6">
        <v>2030</v>
      </c>
      <c r="C73" s="51">
        <v>3294.1</v>
      </c>
      <c r="D73" s="51">
        <v>5141.2</v>
      </c>
      <c r="E73" s="51">
        <v>732.2</v>
      </c>
      <c r="F73" s="51">
        <v>2049.9</v>
      </c>
      <c r="G73" s="35">
        <f t="shared" si="2"/>
        <v>1317.7</v>
      </c>
      <c r="H73" s="56">
        <f t="shared" si="0"/>
        <v>279.96449057634527</v>
      </c>
    </row>
    <row r="74" spans="1:8" s="5" customFormat="1" ht="20.100000000000001" customHeight="1">
      <c r="A74" s="72" t="s">
        <v>130</v>
      </c>
      <c r="B74" s="6">
        <v>2031</v>
      </c>
      <c r="C74" s="51"/>
      <c r="D74" s="51">
        <f>F74</f>
        <v>0</v>
      </c>
      <c r="E74" s="51"/>
      <c r="F74" s="51"/>
      <c r="G74" s="35">
        <f t="shared" si="2"/>
        <v>0</v>
      </c>
      <c r="H74" s="56" t="e">
        <f t="shared" si="0"/>
        <v>#DIV/0!</v>
      </c>
    </row>
    <row r="75" spans="1:8" s="5" customFormat="1" ht="37.5">
      <c r="A75" s="72" t="s">
        <v>131</v>
      </c>
      <c r="B75" s="6">
        <v>2032</v>
      </c>
      <c r="C75" s="51">
        <v>18.600000000000001</v>
      </c>
      <c r="D75" s="51">
        <v>21.7</v>
      </c>
      <c r="E75" s="51">
        <v>6.7</v>
      </c>
      <c r="F75" s="51">
        <f>D75-14.2</f>
        <v>7.5</v>
      </c>
      <c r="G75" s="35">
        <f t="shared" si="2"/>
        <v>0.79999999999999982</v>
      </c>
      <c r="H75" s="56">
        <f t="shared" si="0"/>
        <v>111.94029850746267</v>
      </c>
    </row>
    <row r="76" spans="1:8" s="5" customFormat="1" ht="20.100000000000001" customHeight="1">
      <c r="A76" s="72" t="s">
        <v>132</v>
      </c>
      <c r="B76" s="6">
        <v>2033</v>
      </c>
      <c r="C76" s="51">
        <v>0</v>
      </c>
      <c r="D76" s="51">
        <f t="shared" ref="D76:D82" si="3">F76</f>
        <v>0</v>
      </c>
      <c r="E76" s="51"/>
      <c r="F76" s="51"/>
      <c r="G76" s="35">
        <f t="shared" si="2"/>
        <v>0</v>
      </c>
      <c r="H76" s="56" t="e">
        <f t="shared" si="0"/>
        <v>#DIV/0!</v>
      </c>
    </row>
    <row r="77" spans="1:8" s="5" customFormat="1" ht="37.5">
      <c r="A77" s="72" t="s">
        <v>133</v>
      </c>
      <c r="B77" s="6">
        <v>2030</v>
      </c>
      <c r="C77" s="51">
        <v>0</v>
      </c>
      <c r="D77" s="51">
        <f t="shared" si="3"/>
        <v>0</v>
      </c>
      <c r="E77" s="51"/>
      <c r="F77" s="51"/>
      <c r="G77" s="35">
        <f t="shared" si="2"/>
        <v>0</v>
      </c>
      <c r="H77" s="56" t="e">
        <f t="shared" si="0"/>
        <v>#DIV/0!</v>
      </c>
    </row>
    <row r="78" spans="1:8" s="5" customFormat="1" ht="20.100000000000001" customHeight="1">
      <c r="A78" s="72" t="s">
        <v>134</v>
      </c>
      <c r="B78" s="6">
        <v>2040</v>
      </c>
      <c r="C78" s="51">
        <v>0</v>
      </c>
      <c r="D78" s="51">
        <f t="shared" si="3"/>
        <v>0</v>
      </c>
      <c r="E78" s="51"/>
      <c r="F78" s="51"/>
      <c r="G78" s="35">
        <f t="shared" si="2"/>
        <v>0</v>
      </c>
      <c r="H78" s="56" t="e">
        <f t="shared" si="0"/>
        <v>#DIV/0!</v>
      </c>
    </row>
    <row r="79" spans="1:8" s="5" customFormat="1" ht="20.100000000000001" customHeight="1">
      <c r="A79" s="72" t="s">
        <v>135</v>
      </c>
      <c r="B79" s="6">
        <v>2050</v>
      </c>
      <c r="C79" s="51">
        <f>C80</f>
        <v>3748.5</v>
      </c>
      <c r="D79" s="51">
        <f>D80</f>
        <v>3967.1</v>
      </c>
      <c r="E79" s="51">
        <f>E80+E81+E82</f>
        <v>1267.0999999999999</v>
      </c>
      <c r="F79" s="51">
        <f>F80</f>
        <v>3967.1</v>
      </c>
      <c r="G79" s="35">
        <f t="shared" si="2"/>
        <v>2700</v>
      </c>
      <c r="H79" s="56">
        <f t="shared" si="0"/>
        <v>313.08499723778709</v>
      </c>
    </row>
    <row r="80" spans="1:8" s="5" customFormat="1" ht="20.100000000000001" customHeight="1">
      <c r="A80" s="72" t="s">
        <v>136</v>
      </c>
      <c r="B80" s="6">
        <v>2051</v>
      </c>
      <c r="C80" s="51">
        <v>3748.5</v>
      </c>
      <c r="D80" s="51">
        <v>3967.1</v>
      </c>
      <c r="E80" s="51">
        <v>1267.0999999999999</v>
      </c>
      <c r="F80" s="51">
        <v>3967.1</v>
      </c>
      <c r="G80" s="35">
        <f t="shared" si="2"/>
        <v>2700</v>
      </c>
      <c r="H80" s="56">
        <f t="shared" si="0"/>
        <v>313.08499723778709</v>
      </c>
    </row>
    <row r="81" spans="1:8" s="5" customFormat="1" ht="20.100000000000001" customHeight="1">
      <c r="A81" s="72" t="s">
        <v>137</v>
      </c>
      <c r="B81" s="6">
        <v>2052</v>
      </c>
      <c r="C81" s="51">
        <v>0</v>
      </c>
      <c r="D81" s="51">
        <f t="shared" si="3"/>
        <v>0</v>
      </c>
      <c r="E81" s="51"/>
      <c r="F81" s="51"/>
      <c r="G81" s="35">
        <f t="shared" si="2"/>
        <v>0</v>
      </c>
      <c r="H81" s="56" t="e">
        <f t="shared" si="0"/>
        <v>#DIV/0!</v>
      </c>
    </row>
    <row r="82" spans="1:8" s="5" customFormat="1" ht="20.100000000000001" customHeight="1">
      <c r="A82" s="72" t="s">
        <v>155</v>
      </c>
      <c r="B82" s="6">
        <v>2053</v>
      </c>
      <c r="C82" s="51">
        <v>0</v>
      </c>
      <c r="D82" s="51">
        <f t="shared" si="3"/>
        <v>0</v>
      </c>
      <c r="E82" s="51"/>
      <c r="F82" s="51"/>
      <c r="G82" s="35">
        <f t="shared" si="2"/>
        <v>0</v>
      </c>
      <c r="H82" s="56" t="e">
        <f t="shared" si="0"/>
        <v>#DIV/0!</v>
      </c>
    </row>
    <row r="83" spans="1:8" s="5" customFormat="1" ht="20.100000000000001" customHeight="1">
      <c r="A83" s="72" t="s">
        <v>4</v>
      </c>
      <c r="B83" s="6">
        <v>2060</v>
      </c>
      <c r="C83" s="51">
        <v>3632</v>
      </c>
      <c r="D83" s="51">
        <v>5626</v>
      </c>
      <c r="E83" s="51">
        <v>1250</v>
      </c>
      <c r="F83" s="51">
        <v>1510.9</v>
      </c>
      <c r="G83" s="35">
        <f t="shared" si="2"/>
        <v>260.90000000000009</v>
      </c>
      <c r="H83" s="56">
        <f t="shared" si="0"/>
        <v>120.872</v>
      </c>
    </row>
    <row r="84" spans="1:8" s="5" customFormat="1" ht="20.100000000000001" customHeight="1">
      <c r="A84" s="72" t="s">
        <v>232</v>
      </c>
      <c r="B84" s="6">
        <v>2070</v>
      </c>
      <c r="C84" s="51"/>
      <c r="D84" s="51">
        <f>D86</f>
        <v>952.2</v>
      </c>
      <c r="E84" s="51">
        <f>E85</f>
        <v>3.9</v>
      </c>
      <c r="F84" s="51">
        <f>F86</f>
        <v>260.2</v>
      </c>
      <c r="G84" s="35"/>
      <c r="H84" s="56"/>
    </row>
    <row r="85" spans="1:8" s="5" customFormat="1" ht="20.100000000000001" customHeight="1">
      <c r="A85" s="72"/>
      <c r="B85" s="6"/>
      <c r="C85" s="51"/>
      <c r="D85" s="51"/>
      <c r="E85" s="51">
        <v>3.9</v>
      </c>
      <c r="F85" s="51"/>
      <c r="G85" s="35">
        <f t="shared" si="2"/>
        <v>-3.9</v>
      </c>
      <c r="H85" s="56">
        <f t="shared" si="0"/>
        <v>0</v>
      </c>
    </row>
    <row r="86" spans="1:8" s="5" customFormat="1" ht="20.100000000000001" customHeight="1">
      <c r="A86" s="72" t="s">
        <v>227</v>
      </c>
      <c r="B86" s="6" t="s">
        <v>240</v>
      </c>
      <c r="C86" s="51">
        <v>546.9</v>
      </c>
      <c r="D86" s="51">
        <v>952.2</v>
      </c>
      <c r="E86" s="51"/>
      <c r="F86" s="51">
        <v>260.2</v>
      </c>
      <c r="G86" s="35"/>
      <c r="H86" s="56"/>
    </row>
    <row r="87" spans="1:8" s="5" customFormat="1" ht="20.100000000000001" customHeight="1">
      <c r="A87" s="71" t="s">
        <v>138</v>
      </c>
      <c r="B87" s="6">
        <v>2100</v>
      </c>
      <c r="C87" s="58"/>
      <c r="D87" s="58">
        <f>D88+D89+D92+D95+D99+D100</f>
        <v>0</v>
      </c>
      <c r="E87" s="58">
        <f>E88+E89+E92+E95+E99+E100</f>
        <v>3234.3</v>
      </c>
      <c r="F87" s="58">
        <f>F88+F89+F92+F95+F99+F100</f>
        <v>0</v>
      </c>
      <c r="G87" s="35">
        <f t="shared" si="2"/>
        <v>-3234.3</v>
      </c>
      <c r="H87" s="57">
        <f t="shared" si="0"/>
        <v>0</v>
      </c>
    </row>
    <row r="88" spans="1:8" s="5" customFormat="1" ht="20.100000000000001" customHeight="1">
      <c r="A88" s="72" t="s">
        <v>139</v>
      </c>
      <c r="B88" s="6">
        <v>2110</v>
      </c>
      <c r="C88" s="51"/>
      <c r="D88" s="51"/>
      <c r="E88" s="58">
        <v>1694.1</v>
      </c>
      <c r="F88" s="58"/>
      <c r="G88" s="35">
        <f t="shared" si="2"/>
        <v>-1694.1</v>
      </c>
      <c r="H88" s="57">
        <f t="shared" si="0"/>
        <v>0</v>
      </c>
    </row>
    <row r="89" spans="1:8" s="5" customFormat="1">
      <c r="A89" s="72" t="s">
        <v>140</v>
      </c>
      <c r="B89" s="6">
        <v>2120</v>
      </c>
      <c r="C89" s="51">
        <v>0</v>
      </c>
      <c r="D89" s="51">
        <f t="shared" ref="D89:D96" si="4">F89</f>
        <v>0</v>
      </c>
      <c r="E89" s="58">
        <f>E90+E91</f>
        <v>0</v>
      </c>
      <c r="F89" s="58">
        <f>F90+F91</f>
        <v>0</v>
      </c>
      <c r="G89" s="35">
        <f t="shared" si="2"/>
        <v>0</v>
      </c>
      <c r="H89" s="57" t="e">
        <f t="shared" si="0"/>
        <v>#DIV/0!</v>
      </c>
    </row>
    <row r="90" spans="1:8" s="5" customFormat="1" ht="20.100000000000001" customHeight="1">
      <c r="A90" s="72" t="s">
        <v>141</v>
      </c>
      <c r="B90" s="6">
        <v>2121</v>
      </c>
      <c r="C90" s="51">
        <v>0</v>
      </c>
      <c r="D90" s="51">
        <f t="shared" si="4"/>
        <v>0</v>
      </c>
      <c r="E90" s="51"/>
      <c r="F90" s="35"/>
      <c r="G90" s="35">
        <f t="shared" si="2"/>
        <v>0</v>
      </c>
      <c r="H90" s="56" t="e">
        <f t="shared" si="0"/>
        <v>#DIV/0!</v>
      </c>
    </row>
    <row r="91" spans="1:8" s="5" customFormat="1" ht="37.5">
      <c r="A91" s="72" t="s">
        <v>142</v>
      </c>
      <c r="B91" s="6">
        <v>2122</v>
      </c>
      <c r="C91" s="51">
        <v>0</v>
      </c>
      <c r="D91" s="51">
        <f t="shared" si="4"/>
        <v>0</v>
      </c>
      <c r="E91" s="51"/>
      <c r="F91" s="35"/>
      <c r="G91" s="35">
        <f t="shared" si="2"/>
        <v>0</v>
      </c>
      <c r="H91" s="56" t="e">
        <f t="shared" si="0"/>
        <v>#DIV/0!</v>
      </c>
    </row>
    <row r="92" spans="1:8" s="5" customFormat="1" ht="20.100000000000001" customHeight="1">
      <c r="A92" s="72" t="s">
        <v>143</v>
      </c>
      <c r="B92" s="6">
        <v>2130</v>
      </c>
      <c r="C92" s="51">
        <v>0</v>
      </c>
      <c r="D92" s="51"/>
      <c r="E92" s="51">
        <f>E93+E94</f>
        <v>1540.2</v>
      </c>
      <c r="F92" s="35">
        <f>F93+F94</f>
        <v>0</v>
      </c>
      <c r="G92" s="35">
        <f t="shared" si="2"/>
        <v>-1540.2</v>
      </c>
      <c r="H92" s="56">
        <f t="shared" si="0"/>
        <v>0</v>
      </c>
    </row>
    <row r="93" spans="1:8" s="5" customFormat="1" ht="20.100000000000001" customHeight="1">
      <c r="A93" s="72" t="s">
        <v>144</v>
      </c>
      <c r="B93" s="6">
        <v>2131</v>
      </c>
      <c r="C93" s="51">
        <v>0</v>
      </c>
      <c r="D93" s="51">
        <f t="shared" si="4"/>
        <v>0</v>
      </c>
      <c r="E93" s="51"/>
      <c r="F93" s="35"/>
      <c r="G93" s="35">
        <f t="shared" si="2"/>
        <v>0</v>
      </c>
      <c r="H93" s="56" t="e">
        <f t="shared" si="0"/>
        <v>#DIV/0!</v>
      </c>
    </row>
    <row r="94" spans="1:8" s="5" customFormat="1" ht="20.100000000000001" customHeight="1">
      <c r="A94" s="72" t="s">
        <v>145</v>
      </c>
      <c r="B94" s="6">
        <v>2132</v>
      </c>
      <c r="C94" s="51">
        <v>0</v>
      </c>
      <c r="D94" s="51">
        <f t="shared" si="4"/>
        <v>0</v>
      </c>
      <c r="E94" s="51">
        <v>1540.2</v>
      </c>
      <c r="F94" s="35"/>
      <c r="G94" s="35">
        <f t="shared" si="2"/>
        <v>-1540.2</v>
      </c>
      <c r="H94" s="56">
        <f t="shared" si="0"/>
        <v>0</v>
      </c>
    </row>
    <row r="95" spans="1:8" s="5" customFormat="1" ht="20.100000000000001" customHeight="1">
      <c r="A95" s="72" t="s">
        <v>146</v>
      </c>
      <c r="B95" s="6">
        <v>2140</v>
      </c>
      <c r="C95" s="51">
        <v>0</v>
      </c>
      <c r="D95" s="51">
        <f t="shared" si="4"/>
        <v>0</v>
      </c>
      <c r="E95" s="51">
        <f>E96+E97+E98</f>
        <v>0</v>
      </c>
      <c r="F95" s="35">
        <f>F96+F97+F98</f>
        <v>0</v>
      </c>
      <c r="G95" s="35">
        <f t="shared" si="2"/>
        <v>0</v>
      </c>
      <c r="H95" s="56" t="e">
        <f t="shared" si="0"/>
        <v>#DIV/0!</v>
      </c>
    </row>
    <row r="96" spans="1:8" s="5" customFormat="1" ht="20.100000000000001" customHeight="1">
      <c r="A96" s="72" t="s">
        <v>147</v>
      </c>
      <c r="B96" s="6">
        <v>2141</v>
      </c>
      <c r="C96" s="51">
        <v>0</v>
      </c>
      <c r="D96" s="51">
        <f t="shared" si="4"/>
        <v>0</v>
      </c>
      <c r="E96" s="51"/>
      <c r="F96" s="35"/>
      <c r="G96" s="35">
        <f t="shared" si="2"/>
        <v>0</v>
      </c>
      <c r="H96" s="56" t="e">
        <f t="shared" si="0"/>
        <v>#DIV/0!</v>
      </c>
    </row>
    <row r="97" spans="1:8" s="5" customFormat="1" ht="20.100000000000001" customHeight="1">
      <c r="A97" s="72" t="s">
        <v>148</v>
      </c>
      <c r="B97" s="6">
        <v>2142</v>
      </c>
      <c r="C97" s="51">
        <v>0</v>
      </c>
      <c r="D97" s="51">
        <f t="shared" ref="D97:D102" si="5">F97</f>
        <v>0</v>
      </c>
      <c r="E97" s="51"/>
      <c r="F97" s="35"/>
      <c r="G97" s="35">
        <f t="shared" si="2"/>
        <v>0</v>
      </c>
      <c r="H97" s="56" t="e">
        <f t="shared" si="0"/>
        <v>#DIV/0!</v>
      </c>
    </row>
    <row r="98" spans="1:8" s="5" customFormat="1" ht="20.100000000000001" customHeight="1">
      <c r="A98" s="72" t="s">
        <v>149</v>
      </c>
      <c r="B98" s="6">
        <v>2143</v>
      </c>
      <c r="C98" s="51">
        <v>0</v>
      </c>
      <c r="D98" s="51">
        <f t="shared" si="5"/>
        <v>0</v>
      </c>
      <c r="E98" s="58"/>
      <c r="F98" s="36"/>
      <c r="G98" s="35">
        <f t="shared" si="2"/>
        <v>0</v>
      </c>
      <c r="H98" s="57" t="e">
        <f t="shared" si="0"/>
        <v>#DIV/0!</v>
      </c>
    </row>
    <row r="99" spans="1:8" s="5" customFormat="1" ht="20.100000000000001" customHeight="1">
      <c r="A99" s="72" t="s">
        <v>150</v>
      </c>
      <c r="B99" s="6">
        <v>2150</v>
      </c>
      <c r="C99" s="51">
        <v>0</v>
      </c>
      <c r="D99" s="51">
        <f t="shared" si="5"/>
        <v>0</v>
      </c>
      <c r="E99" s="51"/>
      <c r="F99" s="35"/>
      <c r="G99" s="35">
        <f t="shared" si="2"/>
        <v>0</v>
      </c>
      <c r="H99" s="56" t="e">
        <f t="shared" si="0"/>
        <v>#DIV/0!</v>
      </c>
    </row>
    <row r="100" spans="1:8" s="5" customFormat="1" ht="20.100000000000001" customHeight="1">
      <c r="A100" s="72" t="s">
        <v>151</v>
      </c>
      <c r="B100" s="6">
        <v>2160</v>
      </c>
      <c r="C100" s="51">
        <v>0</v>
      </c>
      <c r="D100" s="51">
        <f t="shared" si="5"/>
        <v>0</v>
      </c>
      <c r="E100" s="51"/>
      <c r="F100" s="35"/>
      <c r="G100" s="35">
        <f t="shared" si="2"/>
        <v>0</v>
      </c>
      <c r="H100" s="56" t="e">
        <f t="shared" si="0"/>
        <v>#DIV/0!</v>
      </c>
    </row>
    <row r="101" spans="1:8" s="5" customFormat="1" ht="20.100000000000001" customHeight="1">
      <c r="A101" s="72" t="s">
        <v>202</v>
      </c>
      <c r="B101" s="6">
        <v>2170</v>
      </c>
      <c r="C101" s="51">
        <v>0</v>
      </c>
      <c r="D101" s="51">
        <f t="shared" si="5"/>
        <v>0</v>
      </c>
      <c r="E101" s="51"/>
      <c r="F101" s="35"/>
      <c r="G101" s="35">
        <f t="shared" si="2"/>
        <v>0</v>
      </c>
      <c r="H101" s="56" t="e">
        <f t="shared" si="0"/>
        <v>#DIV/0!</v>
      </c>
    </row>
    <row r="102" spans="1:8" s="5" customFormat="1" ht="20.100000000000001" customHeight="1">
      <c r="A102" s="72"/>
      <c r="B102" s="6">
        <v>2171</v>
      </c>
      <c r="C102" s="51">
        <v>0</v>
      </c>
      <c r="D102" s="51">
        <f t="shared" si="5"/>
        <v>0</v>
      </c>
      <c r="E102" s="51"/>
      <c r="F102" s="35"/>
      <c r="G102" s="35">
        <f t="shared" si="2"/>
        <v>0</v>
      </c>
      <c r="H102" s="56" t="e">
        <f t="shared" si="0"/>
        <v>#DIV/0!</v>
      </c>
    </row>
    <row r="103" spans="1:8" s="5" customFormat="1" ht="20.100000000000001" customHeight="1">
      <c r="A103" s="66" t="s">
        <v>152</v>
      </c>
      <c r="B103" s="6">
        <v>4000</v>
      </c>
      <c r="C103" s="58">
        <f>C32</f>
        <v>181521.69999999998</v>
      </c>
      <c r="D103" s="58">
        <f>D32</f>
        <v>194869.2</v>
      </c>
      <c r="E103" s="58">
        <f>E32</f>
        <v>51904.6</v>
      </c>
      <c r="F103" s="58">
        <f>F32</f>
        <v>55526.8</v>
      </c>
      <c r="G103" s="35">
        <f t="shared" si="2"/>
        <v>3622.2000000000044</v>
      </c>
      <c r="H103" s="57">
        <f t="shared" si="0"/>
        <v>106.97857222673906</v>
      </c>
    </row>
    <row r="104" spans="1:8" s="5" customFormat="1" ht="20.100000000000001" customHeight="1">
      <c r="A104" s="66" t="s">
        <v>153</v>
      </c>
      <c r="B104" s="6">
        <v>5000</v>
      </c>
      <c r="C104" s="77">
        <f>C59</f>
        <v>170527.30000000002</v>
      </c>
      <c r="D104" s="77">
        <f>D59</f>
        <v>191518.30000000002</v>
      </c>
      <c r="E104" s="77">
        <f>E59+E87</f>
        <v>50685.560000000005</v>
      </c>
      <c r="F104" s="51">
        <f>F59</f>
        <v>53680.799999999996</v>
      </c>
      <c r="G104" s="35">
        <f t="shared" si="2"/>
        <v>2995.2399999999907</v>
      </c>
      <c r="H104" s="56">
        <f t="shared" si="0"/>
        <v>105.90945429033437</v>
      </c>
    </row>
    <row r="105" spans="1:8" s="5" customFormat="1" ht="20.100000000000001" customHeight="1" thickBot="1">
      <c r="A105" s="75" t="s">
        <v>154</v>
      </c>
      <c r="B105" s="6">
        <v>6000</v>
      </c>
      <c r="C105" s="77">
        <f>C103-C104</f>
        <v>10994.399999999965</v>
      </c>
      <c r="D105" s="77">
        <f>D103-D104</f>
        <v>3350.8999999999942</v>
      </c>
      <c r="E105" s="77">
        <f>E103-E104</f>
        <v>1219.0399999999936</v>
      </c>
      <c r="F105" s="51">
        <f>F103-F104</f>
        <v>1846.0000000000073</v>
      </c>
      <c r="G105" s="35">
        <f t="shared" si="2"/>
        <v>626.96000000001368</v>
      </c>
      <c r="H105" s="56">
        <f t="shared" si="0"/>
        <v>151.43063394146353</v>
      </c>
    </row>
    <row r="106" spans="1:8" s="5" customFormat="1" ht="19.5" thickBot="1">
      <c r="A106" s="97" t="s">
        <v>32</v>
      </c>
      <c r="B106" s="98"/>
      <c r="C106" s="98"/>
      <c r="D106" s="98"/>
      <c r="E106" s="98"/>
      <c r="F106" s="98"/>
      <c r="G106" s="98"/>
      <c r="H106" s="99"/>
    </row>
    <row r="107" spans="1:8" s="5" customFormat="1" ht="56.25">
      <c r="A107" s="24" t="s">
        <v>73</v>
      </c>
      <c r="B107" s="6">
        <v>7100</v>
      </c>
      <c r="C107" s="58">
        <f>C108+C109+C110+C111</f>
        <v>6.9</v>
      </c>
      <c r="D107" s="58">
        <f>D108+D109+D110+D111</f>
        <v>13.3</v>
      </c>
      <c r="E107" s="58">
        <f>E108+E109+E110+E111</f>
        <v>3</v>
      </c>
      <c r="F107" s="58">
        <f>F108+F109+F110+F111</f>
        <v>5.4</v>
      </c>
      <c r="G107" s="36">
        <f>F107-E107</f>
        <v>2.4000000000000004</v>
      </c>
      <c r="H107" s="57">
        <f>(F107/E107)*100</f>
        <v>180</v>
      </c>
    </row>
    <row r="108" spans="1:8" s="5" customFormat="1" ht="37.5">
      <c r="A108" s="8" t="s">
        <v>88</v>
      </c>
      <c r="B108" s="6">
        <v>7110</v>
      </c>
      <c r="C108" s="37"/>
      <c r="D108" s="58">
        <f>F108</f>
        <v>0</v>
      </c>
      <c r="E108" s="37"/>
      <c r="F108" s="37"/>
      <c r="G108" s="36">
        <f t="shared" ref="G108:G120" si="6">F108-E108</f>
        <v>0</v>
      </c>
      <c r="H108" s="57" t="e">
        <f t="shared" ref="H108:H120" si="7">(F108/E108)*100</f>
        <v>#DIV/0!</v>
      </c>
    </row>
    <row r="109" spans="1:8" s="5" customFormat="1" ht="56.25">
      <c r="A109" s="17" t="s">
        <v>89</v>
      </c>
      <c r="B109" s="7">
        <v>7120</v>
      </c>
      <c r="C109" s="37"/>
      <c r="D109" s="58">
        <f>F109</f>
        <v>0</v>
      </c>
      <c r="E109" s="37"/>
      <c r="F109" s="37"/>
      <c r="G109" s="36">
        <f t="shared" si="6"/>
        <v>0</v>
      </c>
      <c r="H109" s="57" t="e">
        <f t="shared" si="7"/>
        <v>#DIV/0!</v>
      </c>
    </row>
    <row r="110" spans="1:8" s="5" customFormat="1" ht="19.5" customHeight="1">
      <c r="A110" s="32" t="s">
        <v>24</v>
      </c>
      <c r="B110" s="7">
        <v>7130</v>
      </c>
      <c r="C110" s="37"/>
      <c r="D110" s="58">
        <f>F110</f>
        <v>0</v>
      </c>
      <c r="E110" s="37"/>
      <c r="F110" s="37"/>
      <c r="G110" s="36">
        <f t="shared" si="6"/>
        <v>0</v>
      </c>
      <c r="H110" s="57" t="e">
        <f t="shared" si="7"/>
        <v>#DIV/0!</v>
      </c>
    </row>
    <row r="111" spans="1:8" s="5" customFormat="1">
      <c r="A111" s="32" t="s">
        <v>78</v>
      </c>
      <c r="B111" s="7">
        <v>7140</v>
      </c>
      <c r="C111" s="37">
        <v>6.9</v>
      </c>
      <c r="D111" s="58">
        <v>13.3</v>
      </c>
      <c r="E111" s="37">
        <v>3</v>
      </c>
      <c r="F111" s="37">
        <v>5.4</v>
      </c>
      <c r="G111" s="36">
        <f t="shared" si="6"/>
        <v>2.4000000000000004</v>
      </c>
      <c r="H111" s="57">
        <f t="shared" si="7"/>
        <v>180</v>
      </c>
    </row>
    <row r="112" spans="1:8" s="5" customFormat="1" ht="37.5">
      <c r="A112" s="31" t="s">
        <v>74</v>
      </c>
      <c r="B112" s="7">
        <v>7200</v>
      </c>
      <c r="C112" s="37">
        <f>C113</f>
        <v>18513</v>
      </c>
      <c r="D112" s="37">
        <f>D113+D114</f>
        <v>20159.2</v>
      </c>
      <c r="E112" s="37">
        <f>E113+E114</f>
        <v>4782.1000000000004</v>
      </c>
      <c r="F112" s="37">
        <f>F113+F114</f>
        <v>4923.3999999999996</v>
      </c>
      <c r="G112" s="36">
        <f t="shared" si="6"/>
        <v>141.29999999999927</v>
      </c>
      <c r="H112" s="57">
        <f t="shared" si="7"/>
        <v>102.95476882541141</v>
      </c>
    </row>
    <row r="113" spans="1:8" s="5" customFormat="1">
      <c r="A113" s="8" t="s">
        <v>21</v>
      </c>
      <c r="B113" s="7">
        <v>7210</v>
      </c>
      <c r="C113" s="37">
        <v>18513</v>
      </c>
      <c r="D113" s="58">
        <v>20159.2</v>
      </c>
      <c r="E113" s="37">
        <v>4782.1000000000004</v>
      </c>
      <c r="F113" s="37">
        <v>4923.3999999999996</v>
      </c>
      <c r="G113" s="36">
        <f t="shared" si="6"/>
        <v>141.29999999999927</v>
      </c>
      <c r="H113" s="57">
        <f t="shared" si="7"/>
        <v>102.95476882541141</v>
      </c>
    </row>
    <row r="114" spans="1:8" s="5" customFormat="1" hidden="1">
      <c r="A114" s="17" t="s">
        <v>90</v>
      </c>
      <c r="B114" s="19">
        <v>7220</v>
      </c>
      <c r="C114" s="37"/>
      <c r="D114" s="58">
        <f>F114</f>
        <v>0</v>
      </c>
      <c r="E114" s="37"/>
      <c r="F114" s="33"/>
      <c r="G114" s="36">
        <f t="shared" si="6"/>
        <v>0</v>
      </c>
      <c r="H114" s="57" t="e">
        <f t="shared" si="7"/>
        <v>#DIV/0!</v>
      </c>
    </row>
    <row r="115" spans="1:8" s="5" customFormat="1" ht="49.5" customHeight="1">
      <c r="A115" s="31" t="s">
        <v>75</v>
      </c>
      <c r="B115" s="7">
        <v>7300</v>
      </c>
      <c r="C115" s="77">
        <f>C116+C117+C118+C119</f>
        <v>24221.699999999997</v>
      </c>
      <c r="D115" s="77">
        <f>D116+D117+D118+D119</f>
        <v>27272.300000000003</v>
      </c>
      <c r="E115" s="77">
        <f>E116+E117+E118+E119</f>
        <v>6386.9000000000005</v>
      </c>
      <c r="F115" s="77">
        <f>F116+F117+F118+F119</f>
        <v>6905.9000000000005</v>
      </c>
      <c r="G115" s="36">
        <f t="shared" si="6"/>
        <v>519</v>
      </c>
      <c r="H115" s="57">
        <f t="shared" si="7"/>
        <v>108.1260079224663</v>
      </c>
    </row>
    <row r="116" spans="1:8" s="5" customFormat="1" ht="37.5">
      <c r="A116" s="32" t="s">
        <v>76</v>
      </c>
      <c r="B116" s="7">
        <v>7310</v>
      </c>
      <c r="C116" s="77">
        <v>22136.1</v>
      </c>
      <c r="D116" s="58">
        <v>24319.5</v>
      </c>
      <c r="E116" s="77">
        <v>5844.8</v>
      </c>
      <c r="F116" s="77">
        <v>5919.1</v>
      </c>
      <c r="G116" s="36">
        <f t="shared" si="6"/>
        <v>74.300000000000182</v>
      </c>
      <c r="H116" s="57">
        <f t="shared" si="7"/>
        <v>101.27121543936491</v>
      </c>
    </row>
    <row r="117" spans="1:8" s="5" customFormat="1">
      <c r="A117" s="32" t="s">
        <v>91</v>
      </c>
      <c r="B117" s="7">
        <v>7320</v>
      </c>
      <c r="C117" s="51">
        <v>1545.6</v>
      </c>
      <c r="D117" s="58">
        <v>2013.9</v>
      </c>
      <c r="E117" s="51">
        <v>398.6</v>
      </c>
      <c r="F117" s="51">
        <v>732.1</v>
      </c>
      <c r="G117" s="36">
        <f t="shared" si="6"/>
        <v>333.5</v>
      </c>
      <c r="H117" s="57">
        <f t="shared" si="7"/>
        <v>183.66783743100851</v>
      </c>
    </row>
    <row r="118" spans="1:8" s="5" customFormat="1" ht="37.5">
      <c r="A118" s="32" t="s">
        <v>92</v>
      </c>
      <c r="B118" s="7">
        <v>7330</v>
      </c>
      <c r="C118" s="51"/>
      <c r="D118" s="58">
        <f>F118</f>
        <v>0</v>
      </c>
      <c r="E118" s="51">
        <v>8.5</v>
      </c>
      <c r="F118" s="35"/>
      <c r="G118" s="36">
        <f t="shared" si="6"/>
        <v>-8.5</v>
      </c>
      <c r="H118" s="57">
        <f t="shared" si="7"/>
        <v>0</v>
      </c>
    </row>
    <row r="119" spans="1:8" s="5" customFormat="1" ht="56.25">
      <c r="A119" s="32" t="s">
        <v>94</v>
      </c>
      <c r="B119" s="7">
        <v>7340</v>
      </c>
      <c r="C119" s="51">
        <v>540</v>
      </c>
      <c r="D119" s="58">
        <v>938.9</v>
      </c>
      <c r="E119" s="51">
        <v>135</v>
      </c>
      <c r="F119" s="51">
        <f>D119-684.2</f>
        <v>254.69999999999993</v>
      </c>
      <c r="G119" s="36">
        <f t="shared" si="6"/>
        <v>119.69999999999993</v>
      </c>
      <c r="H119" s="57">
        <f t="shared" si="7"/>
        <v>188.66666666666663</v>
      </c>
    </row>
    <row r="120" spans="1:8" s="5" customFormat="1" ht="22.5" customHeight="1" thickBot="1">
      <c r="A120" s="31" t="s">
        <v>93</v>
      </c>
      <c r="B120" s="7">
        <v>7000</v>
      </c>
      <c r="C120" s="77">
        <f>C115+C112+C107</f>
        <v>42741.599999999999</v>
      </c>
      <c r="D120" s="77">
        <f>D115+D112+D107</f>
        <v>47444.800000000003</v>
      </c>
      <c r="E120" s="77">
        <f>E115+E112+E107</f>
        <v>11172</v>
      </c>
      <c r="F120" s="77">
        <f>F115+F112+F107</f>
        <v>11834.699999999999</v>
      </c>
      <c r="G120" s="36">
        <f t="shared" si="6"/>
        <v>662.69999999999891</v>
      </c>
      <c r="H120" s="57">
        <f t="shared" si="7"/>
        <v>105.93179377013962</v>
      </c>
    </row>
    <row r="121" spans="1:8" s="5" customFormat="1" ht="19.5" thickBot="1">
      <c r="A121" s="105" t="s">
        <v>99</v>
      </c>
      <c r="B121" s="106"/>
      <c r="C121" s="106"/>
      <c r="D121" s="106"/>
      <c r="E121" s="106"/>
      <c r="F121" s="106"/>
      <c r="G121" s="106"/>
      <c r="H121" s="107"/>
    </row>
    <row r="122" spans="1:8" s="5" customFormat="1" ht="20.100000000000001" customHeight="1">
      <c r="A122" s="38" t="s">
        <v>55</v>
      </c>
      <c r="B122" s="65">
        <v>8000</v>
      </c>
      <c r="C122" s="77">
        <f>C123+C124+C125+C126+C127+C128</f>
        <v>16236.900000000001</v>
      </c>
      <c r="D122" s="77">
        <f>D123+D124+D125+D126+D127+D128</f>
        <v>4469.2</v>
      </c>
      <c r="E122" s="77"/>
      <c r="F122" s="77">
        <f>F123+F124+F125+F126+F127+F128</f>
        <v>549.1</v>
      </c>
      <c r="G122" s="36">
        <f>F122-E122</f>
        <v>549.1</v>
      </c>
      <c r="H122" s="57" t="e">
        <f>(F122/E122)*100</f>
        <v>#DIV/0!</v>
      </c>
    </row>
    <row r="123" spans="1:8" s="5" customFormat="1" ht="20.100000000000001" customHeight="1">
      <c r="A123" s="8" t="s">
        <v>0</v>
      </c>
      <c r="B123" s="61">
        <v>8010</v>
      </c>
      <c r="C123" s="51">
        <v>745.5</v>
      </c>
      <c r="D123" s="77"/>
      <c r="E123" s="35"/>
      <c r="F123" s="51">
        <v>0</v>
      </c>
      <c r="G123" s="36">
        <f t="shared" ref="G123:G133" si="8">F123-E123</f>
        <v>0</v>
      </c>
      <c r="H123" s="57" t="e">
        <f t="shared" ref="H123:H133" si="9">(F123/E123)*100</f>
        <v>#DIV/0!</v>
      </c>
    </row>
    <row r="124" spans="1:8" s="5" customFormat="1" ht="20.100000000000001" customHeight="1">
      <c r="A124" s="8" t="s">
        <v>1</v>
      </c>
      <c r="B124" s="65">
        <v>8020</v>
      </c>
      <c r="C124" s="51">
        <v>6583.3</v>
      </c>
      <c r="D124" s="77">
        <v>2872.5</v>
      </c>
      <c r="E124" s="35"/>
      <c r="F124" s="51">
        <v>414.2</v>
      </c>
      <c r="G124" s="36">
        <f t="shared" si="8"/>
        <v>414.2</v>
      </c>
      <c r="H124" s="57" t="e">
        <f t="shared" si="9"/>
        <v>#DIV/0!</v>
      </c>
    </row>
    <row r="125" spans="1:8" s="5" customFormat="1" ht="20.100000000000001" customHeight="1">
      <c r="A125" s="8" t="s">
        <v>18</v>
      </c>
      <c r="B125" s="61">
        <v>8030</v>
      </c>
      <c r="C125" s="51">
        <v>8908.1</v>
      </c>
      <c r="D125" s="77">
        <v>1596.7</v>
      </c>
      <c r="E125" s="51"/>
      <c r="F125" s="51">
        <v>134.9</v>
      </c>
      <c r="G125" s="36">
        <f t="shared" si="8"/>
        <v>134.9</v>
      </c>
      <c r="H125" s="57" t="e">
        <f t="shared" si="9"/>
        <v>#DIV/0!</v>
      </c>
    </row>
    <row r="126" spans="1:8" s="5" customFormat="1">
      <c r="A126" s="8" t="s">
        <v>2</v>
      </c>
      <c r="B126" s="65">
        <v>8040</v>
      </c>
      <c r="C126" s="35"/>
      <c r="D126" s="77">
        <f t="shared" ref="D126:D131" si="10">F126</f>
        <v>0</v>
      </c>
      <c r="E126" s="35"/>
      <c r="F126" s="35"/>
      <c r="G126" s="36">
        <f t="shared" si="8"/>
        <v>0</v>
      </c>
      <c r="H126" s="57" t="e">
        <f t="shared" si="9"/>
        <v>#DIV/0!</v>
      </c>
    </row>
    <row r="127" spans="1:8" s="5" customFormat="1" ht="37.5">
      <c r="A127" s="8" t="s">
        <v>19</v>
      </c>
      <c r="B127" s="61">
        <v>8050</v>
      </c>
      <c r="C127" s="35"/>
      <c r="D127" s="77">
        <f t="shared" si="10"/>
        <v>0</v>
      </c>
      <c r="E127" s="35"/>
      <c r="F127" s="35"/>
      <c r="G127" s="36">
        <f t="shared" si="8"/>
        <v>0</v>
      </c>
      <c r="H127" s="57" t="e">
        <f t="shared" si="9"/>
        <v>#DIV/0!</v>
      </c>
    </row>
    <row r="128" spans="1:8" s="5" customFormat="1">
      <c r="A128" s="8" t="s">
        <v>58</v>
      </c>
      <c r="B128" s="21">
        <v>8060</v>
      </c>
      <c r="C128" s="35"/>
      <c r="D128" s="77"/>
      <c r="E128" s="51"/>
      <c r="F128" s="35"/>
      <c r="G128" s="36">
        <f t="shared" si="8"/>
        <v>0</v>
      </c>
      <c r="H128" s="57" t="e">
        <f t="shared" si="9"/>
        <v>#DIV/0!</v>
      </c>
    </row>
    <row r="129" spans="1:8" s="5" customFormat="1" ht="20.100000000000001" customHeight="1">
      <c r="A129" s="31" t="s">
        <v>56</v>
      </c>
      <c r="B129" s="39">
        <v>8100</v>
      </c>
      <c r="C129" s="77">
        <f>C122</f>
        <v>16236.900000000001</v>
      </c>
      <c r="D129" s="58">
        <f>D130+D131+D132+D133</f>
        <v>4469.2</v>
      </c>
      <c r="E129" s="58"/>
      <c r="F129" s="58">
        <f>F133+F132+F131</f>
        <v>549.09999999999991</v>
      </c>
      <c r="G129" s="36">
        <f t="shared" si="8"/>
        <v>549.09999999999991</v>
      </c>
      <c r="H129" s="57" t="e">
        <f t="shared" si="9"/>
        <v>#DIV/0!</v>
      </c>
    </row>
    <row r="130" spans="1:8" s="5" customFormat="1" ht="20.100000000000001" customHeight="1">
      <c r="A130" s="17" t="s">
        <v>79</v>
      </c>
      <c r="B130" s="40" t="s">
        <v>95</v>
      </c>
      <c r="C130" s="35"/>
      <c r="D130" s="77">
        <f t="shared" si="10"/>
        <v>0</v>
      </c>
      <c r="E130" s="35"/>
      <c r="F130" s="51"/>
      <c r="G130" s="36">
        <f t="shared" si="8"/>
        <v>0</v>
      </c>
      <c r="H130" s="57" t="e">
        <f t="shared" si="9"/>
        <v>#DIV/0!</v>
      </c>
    </row>
    <row r="131" spans="1:8" s="5" customFormat="1" ht="20.100000000000001" customHeight="1">
      <c r="A131" s="17" t="s">
        <v>80</v>
      </c>
      <c r="B131" s="40" t="s">
        <v>96</v>
      </c>
      <c r="C131" s="51">
        <v>1270</v>
      </c>
      <c r="D131" s="77">
        <f t="shared" si="10"/>
        <v>0</v>
      </c>
      <c r="E131" s="35"/>
      <c r="F131" s="51"/>
      <c r="G131" s="36">
        <f t="shared" si="8"/>
        <v>0</v>
      </c>
      <c r="H131" s="57" t="e">
        <f t="shared" si="9"/>
        <v>#DIV/0!</v>
      </c>
    </row>
    <row r="132" spans="1:8" s="5" customFormat="1" ht="20.100000000000001" customHeight="1">
      <c r="A132" s="17" t="s">
        <v>54</v>
      </c>
      <c r="B132" s="40" t="s">
        <v>97</v>
      </c>
      <c r="C132" s="51">
        <v>1648</v>
      </c>
      <c r="D132" s="77">
        <v>2044</v>
      </c>
      <c r="E132" s="51"/>
      <c r="F132" s="51">
        <v>347.9</v>
      </c>
      <c r="G132" s="36">
        <f t="shared" si="8"/>
        <v>347.9</v>
      </c>
      <c r="H132" s="57" t="e">
        <f t="shared" si="9"/>
        <v>#DIV/0!</v>
      </c>
    </row>
    <row r="133" spans="1:8" s="5" customFormat="1" ht="20.100000000000001" customHeight="1" thickBot="1">
      <c r="A133" s="49" t="s">
        <v>81</v>
      </c>
      <c r="B133" s="50" t="s">
        <v>98</v>
      </c>
      <c r="C133" s="81">
        <v>13318.9</v>
      </c>
      <c r="D133" s="77">
        <v>2425.1999999999998</v>
      </c>
      <c r="E133" s="35"/>
      <c r="F133" s="51">
        <v>201.2</v>
      </c>
      <c r="G133" s="36">
        <f t="shared" si="8"/>
        <v>201.2</v>
      </c>
      <c r="H133" s="57" t="e">
        <f t="shared" si="9"/>
        <v>#DIV/0!</v>
      </c>
    </row>
    <row r="134" spans="1:8" s="5" customFormat="1" ht="19.5" thickBot="1">
      <c r="A134" s="100" t="s">
        <v>100</v>
      </c>
      <c r="B134" s="101"/>
      <c r="C134" s="101"/>
      <c r="D134" s="101"/>
      <c r="E134" s="101"/>
      <c r="F134" s="101"/>
      <c r="G134" s="101"/>
      <c r="H134" s="102"/>
    </row>
    <row r="135" spans="1:8" s="5" customFormat="1">
      <c r="A135" s="41" t="s">
        <v>65</v>
      </c>
      <c r="B135" s="42">
        <v>9010</v>
      </c>
      <c r="C135" s="51">
        <f>(C105/C33)*100</f>
        <v>7.3523432484485101</v>
      </c>
      <c r="D135" s="51">
        <f>(D105/D33)*100</f>
        <v>2.1863068254477751</v>
      </c>
      <c r="E135" s="115"/>
      <c r="F135" s="51">
        <f>(F105/F33)*100</f>
        <v>5.0226235725927122</v>
      </c>
      <c r="G135" s="82">
        <f>F135-E135</f>
        <v>5.0226235725927122</v>
      </c>
      <c r="H135" s="56" t="e">
        <f>(F135/E135)*100</f>
        <v>#DIV/0!</v>
      </c>
    </row>
    <row r="136" spans="1:8" s="5" customFormat="1">
      <c r="A136" s="41" t="s">
        <v>66</v>
      </c>
      <c r="B136" s="42">
        <v>9020</v>
      </c>
      <c r="C136" s="51">
        <f>(C105/C149)*100</f>
        <v>11.041658297513322</v>
      </c>
      <c r="D136" s="51">
        <f>(D105/D149)*100</f>
        <v>3.0409924585492409</v>
      </c>
      <c r="E136" s="115"/>
      <c r="F136" s="51">
        <f>(F105/F149)*100</f>
        <v>1.6752729351762006</v>
      </c>
      <c r="G136" s="82">
        <f>F136-E136</f>
        <v>1.6752729351762006</v>
      </c>
      <c r="H136" s="56" t="e">
        <f>(F136/E136)*100</f>
        <v>#DIV/0!</v>
      </c>
    </row>
    <row r="137" spans="1:8" s="5" customFormat="1">
      <c r="A137" s="32" t="s">
        <v>67</v>
      </c>
      <c r="B137" s="6">
        <v>9030</v>
      </c>
      <c r="C137" s="82">
        <f>(C105/C155)*100</f>
        <v>11.275579116426288</v>
      </c>
      <c r="D137" s="82">
        <f>(D105/D155)*100</f>
        <v>3.1939310639319922</v>
      </c>
      <c r="E137" s="82"/>
      <c r="F137" s="82">
        <f>(F105/F155)*100</f>
        <v>1.7595263195017732</v>
      </c>
      <c r="G137" s="82">
        <f>F137-E137</f>
        <v>1.7595263195017732</v>
      </c>
      <c r="H137" s="56" t="e">
        <f>(F137/E137)*100</f>
        <v>#DIV/0!</v>
      </c>
    </row>
    <row r="138" spans="1:8" s="5" customFormat="1">
      <c r="A138" s="43" t="s">
        <v>38</v>
      </c>
      <c r="B138" s="44">
        <v>9040</v>
      </c>
      <c r="C138" s="83">
        <f>C155/C152</f>
        <v>18.845074505711139</v>
      </c>
      <c r="D138" s="83">
        <f>D155/D152</f>
        <v>19.883746493821548</v>
      </c>
      <c r="E138" s="115"/>
      <c r="F138" s="83">
        <f>F155/F152</f>
        <v>19.883746493821548</v>
      </c>
      <c r="G138" s="82">
        <f>F138-E138</f>
        <v>19.883746493821548</v>
      </c>
      <c r="H138" s="56" t="e">
        <f>(F138/E138)*100</f>
        <v>#DIV/0!</v>
      </c>
    </row>
    <row r="139" spans="1:8" s="5" customFormat="1" ht="21.75" customHeight="1" thickBot="1">
      <c r="A139" s="60" t="s">
        <v>68</v>
      </c>
      <c r="B139" s="44">
        <v>9050</v>
      </c>
      <c r="C139" s="81">
        <f>(C145/C144)*100</f>
        <v>15.459383879843037</v>
      </c>
      <c r="D139" s="81">
        <f>(D145/D144)*100</f>
        <v>18.923946831604514</v>
      </c>
      <c r="E139" s="115"/>
      <c r="F139" s="81">
        <f>(F145/F144)*100</f>
        <v>18.923946831604514</v>
      </c>
      <c r="G139" s="88">
        <f>F139-E139</f>
        <v>18.923946831604514</v>
      </c>
      <c r="H139" s="59" t="e">
        <f>(F139/E139)*100</f>
        <v>#DIV/0!</v>
      </c>
    </row>
    <row r="140" spans="1:8" s="5" customFormat="1" ht="19.5" thickBot="1">
      <c r="A140" s="97" t="s">
        <v>101</v>
      </c>
      <c r="B140" s="98"/>
      <c r="C140" s="98"/>
      <c r="D140" s="98"/>
      <c r="E140" s="98"/>
      <c r="F140" s="98"/>
      <c r="G140" s="98"/>
      <c r="H140" s="99"/>
    </row>
    <row r="141" spans="1:8" s="5" customFormat="1" ht="20.100000000000001" customHeight="1">
      <c r="A141" s="41" t="s">
        <v>59</v>
      </c>
      <c r="B141" s="42">
        <v>10000</v>
      </c>
      <c r="C141" s="51">
        <f>C143+C142</f>
        <v>86965.6</v>
      </c>
      <c r="D141" s="51">
        <f>D143+D142</f>
        <v>92397.6</v>
      </c>
      <c r="E141" s="35"/>
      <c r="F141" s="51">
        <f>D141</f>
        <v>92397.6</v>
      </c>
      <c r="G141" s="84">
        <f>F141-E141</f>
        <v>92397.6</v>
      </c>
      <c r="H141" s="56" t="e">
        <f>(F141/E141)*100</f>
        <v>#DIV/0!</v>
      </c>
    </row>
    <row r="142" spans="1:8" s="5" customFormat="1" ht="20.100000000000001" customHeight="1">
      <c r="A142" s="41" t="s">
        <v>233</v>
      </c>
      <c r="B142" s="42"/>
      <c r="C142" s="51">
        <v>745.5</v>
      </c>
      <c r="D142" s="51">
        <v>745.5</v>
      </c>
      <c r="E142" s="35"/>
      <c r="F142" s="51">
        <f>D142</f>
        <v>745.5</v>
      </c>
      <c r="G142" s="84"/>
      <c r="H142" s="56"/>
    </row>
    <row r="143" spans="1:8" s="5" customFormat="1" ht="20.100000000000001" customHeight="1">
      <c r="A143" s="41" t="s">
        <v>60</v>
      </c>
      <c r="B143" s="42">
        <v>10001</v>
      </c>
      <c r="C143" s="37">
        <f>C144-C145</f>
        <v>86220.1</v>
      </c>
      <c r="D143" s="37">
        <f>D144-D145</f>
        <v>91652.1</v>
      </c>
      <c r="E143" s="37">
        <f>E144-E145</f>
        <v>0</v>
      </c>
      <c r="F143" s="51">
        <f t="shared" ref="F143:F155" si="11">D143</f>
        <v>91652.1</v>
      </c>
      <c r="G143" s="84">
        <f t="shared" ref="G143:G155" si="12">F143-E143</f>
        <v>91652.1</v>
      </c>
      <c r="H143" s="56" t="e">
        <f t="shared" ref="H143:H155" si="13">(F143/E143)*100</f>
        <v>#DIV/0!</v>
      </c>
    </row>
    <row r="144" spans="1:8" s="5" customFormat="1" ht="20.100000000000001" customHeight="1">
      <c r="A144" s="41" t="s">
        <v>61</v>
      </c>
      <c r="B144" s="42">
        <v>10002</v>
      </c>
      <c r="C144" s="51">
        <v>101986.6</v>
      </c>
      <c r="D144" s="51">
        <v>113044.6</v>
      </c>
      <c r="E144" s="35"/>
      <c r="F144" s="51">
        <f t="shared" si="11"/>
        <v>113044.6</v>
      </c>
      <c r="G144" s="84">
        <f t="shared" si="12"/>
        <v>113044.6</v>
      </c>
      <c r="H144" s="56" t="e">
        <f t="shared" si="13"/>
        <v>#DIV/0!</v>
      </c>
    </row>
    <row r="145" spans="1:8" s="5" customFormat="1" ht="20.100000000000001" customHeight="1">
      <c r="A145" s="41" t="s">
        <v>62</v>
      </c>
      <c r="B145" s="42">
        <v>10003</v>
      </c>
      <c r="C145" s="51">
        <v>15766.5</v>
      </c>
      <c r="D145" s="51">
        <v>21392.5</v>
      </c>
      <c r="E145" s="35"/>
      <c r="F145" s="51">
        <f t="shared" si="11"/>
        <v>21392.5</v>
      </c>
      <c r="G145" s="84">
        <f t="shared" si="12"/>
        <v>21392.5</v>
      </c>
      <c r="H145" s="56" t="e">
        <f t="shared" si="13"/>
        <v>#DIV/0!</v>
      </c>
    </row>
    <row r="146" spans="1:8" s="5" customFormat="1" ht="20.100000000000001" customHeight="1">
      <c r="A146" s="32" t="s">
        <v>63</v>
      </c>
      <c r="B146" s="6">
        <v>10010</v>
      </c>
      <c r="C146" s="51">
        <v>12606.4</v>
      </c>
      <c r="D146" s="51">
        <v>17793.400000000001</v>
      </c>
      <c r="E146" s="35"/>
      <c r="F146" s="51">
        <f t="shared" si="11"/>
        <v>17793.400000000001</v>
      </c>
      <c r="G146" s="86">
        <f>F146-E146</f>
        <v>17793.400000000001</v>
      </c>
      <c r="H146" s="56" t="e">
        <f t="shared" si="13"/>
        <v>#DIV/0!</v>
      </c>
    </row>
    <row r="147" spans="1:8" s="5" customFormat="1">
      <c r="A147" s="32" t="s">
        <v>64</v>
      </c>
      <c r="B147" s="6">
        <v>10011</v>
      </c>
      <c r="C147" s="51">
        <v>2597.3000000000002</v>
      </c>
      <c r="D147" s="51">
        <v>1638</v>
      </c>
      <c r="E147" s="35"/>
      <c r="F147" s="51">
        <f t="shared" si="11"/>
        <v>1638</v>
      </c>
      <c r="G147" s="84">
        <f t="shared" si="12"/>
        <v>1638</v>
      </c>
      <c r="H147" s="56" t="e">
        <f t="shared" si="13"/>
        <v>#DIV/0!</v>
      </c>
    </row>
    <row r="148" spans="1:8" s="5" customFormat="1">
      <c r="A148" s="32" t="s">
        <v>104</v>
      </c>
      <c r="B148" s="6">
        <v>10012</v>
      </c>
      <c r="C148" s="51">
        <v>511.1</v>
      </c>
      <c r="D148" s="51">
        <v>546.70000000000005</v>
      </c>
      <c r="E148" s="35"/>
      <c r="F148" s="51">
        <f t="shared" si="11"/>
        <v>546.70000000000005</v>
      </c>
      <c r="G148" s="84">
        <v>520</v>
      </c>
      <c r="H148" s="56" t="e">
        <f t="shared" si="13"/>
        <v>#DIV/0!</v>
      </c>
    </row>
    <row r="149" spans="1:8" s="5" customFormat="1" ht="20.100000000000001" customHeight="1">
      <c r="A149" s="31" t="s">
        <v>47</v>
      </c>
      <c r="B149" s="6">
        <v>10020</v>
      </c>
      <c r="C149" s="77">
        <f>C141+C146</f>
        <v>99572</v>
      </c>
      <c r="D149" s="77">
        <f>D141+D146</f>
        <v>110191</v>
      </c>
      <c r="E149" s="77">
        <f>E141+E146</f>
        <v>0</v>
      </c>
      <c r="F149" s="51">
        <f t="shared" si="11"/>
        <v>110191</v>
      </c>
      <c r="G149" s="82">
        <f t="shared" si="12"/>
        <v>110191</v>
      </c>
      <c r="H149" s="56" t="e">
        <f t="shared" si="13"/>
        <v>#DIV/0!</v>
      </c>
    </row>
    <row r="150" spans="1:8" s="5" customFormat="1" ht="20.100000000000001" customHeight="1">
      <c r="A150" s="32" t="s">
        <v>33</v>
      </c>
      <c r="B150" s="6">
        <v>10030</v>
      </c>
      <c r="C150" s="35"/>
      <c r="D150" s="51">
        <v>3951.8</v>
      </c>
      <c r="E150" s="35"/>
      <c r="F150" s="51">
        <f>D150</f>
        <v>3951.8</v>
      </c>
      <c r="G150" s="84"/>
      <c r="H150" s="56" t="e">
        <f t="shared" si="13"/>
        <v>#DIV/0!</v>
      </c>
    </row>
    <row r="151" spans="1:8" s="5" customFormat="1" ht="20.100000000000001" customHeight="1">
      <c r="A151" s="32" t="s">
        <v>34</v>
      </c>
      <c r="B151" s="6">
        <v>10040</v>
      </c>
      <c r="C151" s="51">
        <v>5174.1000000000004</v>
      </c>
      <c r="D151" s="51">
        <f>D152</f>
        <v>5276.4</v>
      </c>
      <c r="E151" s="35"/>
      <c r="F151" s="51">
        <f>D151</f>
        <v>5276.4</v>
      </c>
      <c r="G151" s="84">
        <f t="shared" si="12"/>
        <v>5276.4</v>
      </c>
      <c r="H151" s="56" t="e">
        <f t="shared" si="13"/>
        <v>#DIV/0!</v>
      </c>
    </row>
    <row r="152" spans="1:8" s="5" customFormat="1" ht="20.100000000000001" customHeight="1">
      <c r="A152" s="31" t="s">
        <v>48</v>
      </c>
      <c r="B152" s="6">
        <v>10050</v>
      </c>
      <c r="C152" s="58">
        <f>SUM(C150:C151)</f>
        <v>5174.1000000000004</v>
      </c>
      <c r="D152" s="58">
        <v>5276.4</v>
      </c>
      <c r="E152" s="35"/>
      <c r="F152" s="51">
        <f>D152</f>
        <v>5276.4</v>
      </c>
      <c r="G152" s="84">
        <f t="shared" si="12"/>
        <v>5276.4</v>
      </c>
      <c r="H152" s="56" t="e">
        <f t="shared" si="13"/>
        <v>#DIV/0!</v>
      </c>
    </row>
    <row r="153" spans="1:8" s="5" customFormat="1" ht="20.100000000000001" customHeight="1">
      <c r="A153" s="32" t="s">
        <v>82</v>
      </c>
      <c r="B153" s="6">
        <v>10060</v>
      </c>
      <c r="C153" s="35"/>
      <c r="D153" s="51">
        <f>F153</f>
        <v>0</v>
      </c>
      <c r="E153" s="35"/>
      <c r="F153" s="51">
        <v>0</v>
      </c>
      <c r="G153" s="84">
        <f t="shared" si="12"/>
        <v>0</v>
      </c>
      <c r="H153" s="56" t="e">
        <f t="shared" si="13"/>
        <v>#DIV/0!</v>
      </c>
    </row>
    <row r="154" spans="1:8" s="5" customFormat="1">
      <c r="A154" s="32" t="s">
        <v>83</v>
      </c>
      <c r="B154" s="6">
        <v>10070</v>
      </c>
      <c r="C154" s="35"/>
      <c r="D154" s="51">
        <f>F154</f>
        <v>0</v>
      </c>
      <c r="E154" s="35"/>
      <c r="F154" s="51">
        <v>0</v>
      </c>
      <c r="G154" s="84">
        <f t="shared" si="12"/>
        <v>0</v>
      </c>
      <c r="H154" s="56" t="e">
        <f t="shared" si="13"/>
        <v>#DIV/0!</v>
      </c>
    </row>
    <row r="155" spans="1:8" s="5" customFormat="1" ht="17.25" customHeight="1" thickBot="1">
      <c r="A155" s="31" t="s">
        <v>31</v>
      </c>
      <c r="B155" s="6">
        <v>10080</v>
      </c>
      <c r="C155" s="77">
        <v>97506.3</v>
      </c>
      <c r="D155" s="51">
        <v>104914.6</v>
      </c>
      <c r="E155" s="35"/>
      <c r="F155" s="51">
        <f t="shared" si="11"/>
        <v>104914.6</v>
      </c>
      <c r="G155" s="85">
        <f t="shared" si="12"/>
        <v>104914.6</v>
      </c>
      <c r="H155" s="56" t="e">
        <f t="shared" si="13"/>
        <v>#DIV/0!</v>
      </c>
    </row>
    <row r="156" spans="1:8" s="5" customFormat="1" ht="19.5" thickBot="1">
      <c r="A156" s="105" t="s">
        <v>102</v>
      </c>
      <c r="B156" s="106"/>
      <c r="C156" s="106"/>
      <c r="D156" s="106"/>
      <c r="E156" s="106"/>
      <c r="F156" s="106"/>
      <c r="G156" s="106"/>
      <c r="H156" s="107"/>
    </row>
    <row r="157" spans="1:8" s="5" customFormat="1" ht="19.5" customHeight="1">
      <c r="A157" s="38" t="s">
        <v>71</v>
      </c>
      <c r="B157" s="45" t="s">
        <v>156</v>
      </c>
      <c r="C157" s="48">
        <f>SUM(C158:C160)</f>
        <v>0</v>
      </c>
      <c r="D157" s="48">
        <f>SUM(D158:D160)</f>
        <v>0</v>
      </c>
      <c r="E157" s="48">
        <f>SUM(E158:E160)</f>
        <v>0</v>
      </c>
      <c r="F157" s="48">
        <f>SUM(F158:F160)</f>
        <v>0</v>
      </c>
      <c r="G157" s="48">
        <f>F157-E157</f>
        <v>0</v>
      </c>
      <c r="H157" s="57" t="e">
        <f>(F157/E157)*100</f>
        <v>#DIV/0!</v>
      </c>
    </row>
    <row r="158" spans="1:8" s="5" customFormat="1" ht="20.100000000000001" customHeight="1">
      <c r="A158" s="32" t="s">
        <v>84</v>
      </c>
      <c r="B158" s="46" t="s">
        <v>157</v>
      </c>
      <c r="C158" s="33"/>
      <c r="D158" s="33"/>
      <c r="E158" s="35"/>
      <c r="F158" s="35"/>
      <c r="G158" s="48">
        <f t="shared" ref="G158:G164" si="14">F158-E158</f>
        <v>0</v>
      </c>
      <c r="H158" s="57" t="e">
        <f t="shared" ref="H158:H164" si="15">(F158/E158)*100</f>
        <v>#DIV/0!</v>
      </c>
    </row>
    <row r="159" spans="1:8" s="5" customFormat="1" ht="20.100000000000001" customHeight="1">
      <c r="A159" s="32" t="s">
        <v>85</v>
      </c>
      <c r="B159" s="46" t="s">
        <v>158</v>
      </c>
      <c r="C159" s="33"/>
      <c r="D159" s="33"/>
      <c r="E159" s="35"/>
      <c r="F159" s="35"/>
      <c r="G159" s="48">
        <f t="shared" si="14"/>
        <v>0</v>
      </c>
      <c r="H159" s="57" t="e">
        <f t="shared" si="15"/>
        <v>#DIV/0!</v>
      </c>
    </row>
    <row r="160" spans="1:8" s="5" customFormat="1" ht="20.100000000000001" customHeight="1">
      <c r="A160" s="32" t="s">
        <v>86</v>
      </c>
      <c r="B160" s="46" t="s">
        <v>159</v>
      </c>
      <c r="C160" s="33"/>
      <c r="D160" s="33"/>
      <c r="E160" s="35"/>
      <c r="F160" s="35"/>
      <c r="G160" s="48">
        <f t="shared" si="14"/>
        <v>0</v>
      </c>
      <c r="H160" s="57" t="e">
        <f t="shared" si="15"/>
        <v>#DIV/0!</v>
      </c>
    </row>
    <row r="161" spans="1:9" s="5" customFormat="1" ht="20.100000000000001" customHeight="1">
      <c r="A161" s="31" t="s">
        <v>72</v>
      </c>
      <c r="B161" s="46" t="s">
        <v>160</v>
      </c>
      <c r="C161" s="36">
        <f>SUM(C162:C164)</f>
        <v>0</v>
      </c>
      <c r="D161" s="36">
        <f>SUM(D162:D164)</f>
        <v>0</v>
      </c>
      <c r="E161" s="36">
        <f>SUM(E162:E164)</f>
        <v>0</v>
      </c>
      <c r="F161" s="36">
        <f>SUM(F162:F164)</f>
        <v>0</v>
      </c>
      <c r="G161" s="48">
        <f t="shared" si="14"/>
        <v>0</v>
      </c>
      <c r="H161" s="57" t="e">
        <f t="shared" si="15"/>
        <v>#DIV/0!</v>
      </c>
    </row>
    <row r="162" spans="1:9" s="5" customFormat="1" ht="20.100000000000001" customHeight="1">
      <c r="A162" s="32" t="s">
        <v>84</v>
      </c>
      <c r="B162" s="46" t="s">
        <v>161</v>
      </c>
      <c r="C162" s="33"/>
      <c r="D162" s="33"/>
      <c r="E162" s="35"/>
      <c r="F162" s="35"/>
      <c r="G162" s="48">
        <f t="shared" si="14"/>
        <v>0</v>
      </c>
      <c r="H162" s="57" t="e">
        <f t="shared" si="15"/>
        <v>#DIV/0!</v>
      </c>
    </row>
    <row r="163" spans="1:9" s="5" customFormat="1" ht="20.100000000000001" customHeight="1">
      <c r="A163" s="32" t="s">
        <v>85</v>
      </c>
      <c r="B163" s="46" t="s">
        <v>162</v>
      </c>
      <c r="C163" s="33"/>
      <c r="D163" s="33"/>
      <c r="E163" s="35"/>
      <c r="F163" s="35"/>
      <c r="G163" s="48">
        <f t="shared" si="14"/>
        <v>0</v>
      </c>
      <c r="H163" s="57" t="e">
        <f t="shared" si="15"/>
        <v>#DIV/0!</v>
      </c>
    </row>
    <row r="164" spans="1:9" s="5" customFormat="1" ht="20.100000000000001" customHeight="1" thickBot="1">
      <c r="A164" s="43" t="s">
        <v>86</v>
      </c>
      <c r="B164" s="47" t="s">
        <v>163</v>
      </c>
      <c r="C164" s="33"/>
      <c r="D164" s="33"/>
      <c r="E164" s="35"/>
      <c r="F164" s="35"/>
      <c r="G164" s="48">
        <f t="shared" si="14"/>
        <v>0</v>
      </c>
      <c r="H164" s="57" t="e">
        <f t="shared" si="15"/>
        <v>#DIV/0!</v>
      </c>
    </row>
    <row r="165" spans="1:9" s="5" customFormat="1" ht="19.5" thickBot="1">
      <c r="A165" s="97" t="s">
        <v>103</v>
      </c>
      <c r="B165" s="98"/>
      <c r="C165" s="98"/>
      <c r="D165" s="98"/>
      <c r="E165" s="98"/>
      <c r="F165" s="98"/>
      <c r="G165" s="98"/>
      <c r="H165" s="99"/>
    </row>
    <row r="166" spans="1:9" s="5" customFormat="1" ht="86.25" customHeight="1">
      <c r="A166" s="31" t="s">
        <v>69</v>
      </c>
      <c r="B166" s="46" t="s">
        <v>176</v>
      </c>
      <c r="C166" s="36">
        <f>C167+C168+C169+C170+C171+C172</f>
        <v>633</v>
      </c>
      <c r="D166" s="36">
        <f>D167+D168+D169+D170+D171+D172</f>
        <v>647</v>
      </c>
      <c r="E166" s="116">
        <f>E167+E168+E169+E170+E171+E172</f>
        <v>674.75</v>
      </c>
      <c r="F166" s="36">
        <f>F167+F168+F169+F170+F171+F172</f>
        <v>643</v>
      </c>
      <c r="G166" s="36">
        <f>F166-E166</f>
        <v>-31.75</v>
      </c>
      <c r="H166" s="57">
        <f>(F166/E166)*100</f>
        <v>95.294553538347543</v>
      </c>
    </row>
    <row r="167" spans="1:9" s="5" customFormat="1">
      <c r="A167" s="8" t="s">
        <v>53</v>
      </c>
      <c r="B167" s="46" t="s">
        <v>177</v>
      </c>
      <c r="C167" s="33">
        <v>1</v>
      </c>
      <c r="D167" s="36">
        <f>F167</f>
        <v>1</v>
      </c>
      <c r="E167" s="33">
        <v>1</v>
      </c>
      <c r="F167" s="33">
        <v>1</v>
      </c>
      <c r="G167" s="36">
        <f t="shared" ref="G167:G172" si="16">F167-E167</f>
        <v>0</v>
      </c>
      <c r="H167" s="57">
        <f t="shared" ref="H167:H194" si="17">(F167/E167)*100</f>
        <v>100</v>
      </c>
    </row>
    <row r="168" spans="1:9" s="5" customFormat="1">
      <c r="A168" s="8" t="s">
        <v>52</v>
      </c>
      <c r="B168" s="46" t="s">
        <v>178</v>
      </c>
      <c r="C168" s="33">
        <v>26</v>
      </c>
      <c r="D168" s="36">
        <f>F168</f>
        <v>25</v>
      </c>
      <c r="E168" s="117">
        <v>41.25</v>
      </c>
      <c r="F168" s="33">
        <v>25</v>
      </c>
      <c r="G168" s="36">
        <f t="shared" si="16"/>
        <v>-16.25</v>
      </c>
      <c r="H168" s="57">
        <f t="shared" si="17"/>
        <v>60.606060606060609</v>
      </c>
    </row>
    <row r="169" spans="1:9" s="5" customFormat="1">
      <c r="A169" s="8" t="s">
        <v>164</v>
      </c>
      <c r="B169" s="46" t="s">
        <v>179</v>
      </c>
      <c r="C169" s="33">
        <v>78</v>
      </c>
      <c r="D169" s="36">
        <v>47</v>
      </c>
      <c r="E169" s="117">
        <v>71.75</v>
      </c>
      <c r="F169" s="33">
        <v>52</v>
      </c>
      <c r="G169" s="36">
        <f t="shared" si="16"/>
        <v>-19.75</v>
      </c>
      <c r="H169" s="57">
        <f t="shared" si="17"/>
        <v>72.473867595818817</v>
      </c>
    </row>
    <row r="170" spans="1:9" s="5" customFormat="1">
      <c r="A170" s="8" t="s">
        <v>165</v>
      </c>
      <c r="B170" s="46" t="s">
        <v>180</v>
      </c>
      <c r="C170" s="33">
        <v>203</v>
      </c>
      <c r="D170" s="36">
        <v>201</v>
      </c>
      <c r="E170" s="117">
        <v>209.5</v>
      </c>
      <c r="F170" s="33">
        <v>200</v>
      </c>
      <c r="G170" s="36">
        <f t="shared" si="16"/>
        <v>-9.5</v>
      </c>
      <c r="H170" s="57">
        <f t="shared" si="17"/>
        <v>95.465393794749403</v>
      </c>
    </row>
    <row r="171" spans="1:9" s="5" customFormat="1">
      <c r="A171" s="8" t="s">
        <v>166</v>
      </c>
      <c r="B171" s="46" t="s">
        <v>181</v>
      </c>
      <c r="C171" s="33">
        <v>227</v>
      </c>
      <c r="D171" s="36">
        <v>237</v>
      </c>
      <c r="E171" s="117">
        <v>239.25</v>
      </c>
      <c r="F171" s="33">
        <v>236</v>
      </c>
      <c r="G171" s="36">
        <f t="shared" si="16"/>
        <v>-3.25</v>
      </c>
      <c r="H171" s="57">
        <f t="shared" si="17"/>
        <v>98.641588296760702</v>
      </c>
    </row>
    <row r="172" spans="1:9" s="5" customFormat="1">
      <c r="A172" s="8" t="s">
        <v>167</v>
      </c>
      <c r="B172" s="46" t="s">
        <v>182</v>
      </c>
      <c r="C172" s="33">
        <v>98</v>
      </c>
      <c r="D172" s="36">
        <v>136</v>
      </c>
      <c r="E172" s="117">
        <v>112</v>
      </c>
      <c r="F172" s="33">
        <v>129</v>
      </c>
      <c r="G172" s="36">
        <f t="shared" si="16"/>
        <v>17</v>
      </c>
      <c r="H172" s="57">
        <f t="shared" si="17"/>
        <v>115.17857142857142</v>
      </c>
    </row>
    <row r="173" spans="1:9" s="5" customFormat="1">
      <c r="A173" s="9" t="s">
        <v>168</v>
      </c>
      <c r="B173" s="46" t="s">
        <v>169</v>
      </c>
      <c r="C173" s="58">
        <f>C174+C175+C176+C177+C178+C179</f>
        <v>101889.5</v>
      </c>
      <c r="D173" s="58">
        <f>D174+D175+D176+D177+D178+D179</f>
        <v>113115.20000000001</v>
      </c>
      <c r="E173" s="116">
        <f>E174+E175+E176+E177+E178+E179</f>
        <v>106270.29999999999</v>
      </c>
      <c r="F173" s="58">
        <f>F174+F175+F176+F177+F178+F179</f>
        <v>28373.100000000002</v>
      </c>
      <c r="G173" s="36">
        <f t="shared" ref="G173:G194" si="18">F173-E173</f>
        <v>-77897.199999999983</v>
      </c>
      <c r="H173" s="57">
        <f t="shared" si="17"/>
        <v>26.698993039447526</v>
      </c>
    </row>
    <row r="174" spans="1:9" s="5" customFormat="1">
      <c r="A174" s="8" t="s">
        <v>53</v>
      </c>
      <c r="B174" s="46" t="s">
        <v>170</v>
      </c>
      <c r="C174" s="37">
        <v>462.3</v>
      </c>
      <c r="D174" s="58">
        <v>604.29999999999995</v>
      </c>
      <c r="E174" s="117">
        <v>579.4</v>
      </c>
      <c r="F174" s="37">
        <v>142.9</v>
      </c>
      <c r="G174" s="36">
        <f t="shared" si="18"/>
        <v>-436.5</v>
      </c>
      <c r="H174" s="57">
        <f t="shared" si="17"/>
        <v>24.663444943044528</v>
      </c>
    </row>
    <row r="175" spans="1:9" s="5" customFormat="1">
      <c r="A175" s="8" t="s">
        <v>52</v>
      </c>
      <c r="B175" s="46" t="s">
        <v>171</v>
      </c>
      <c r="C175" s="37">
        <v>9576.7999999999993</v>
      </c>
      <c r="D175" s="58">
        <v>12042.8</v>
      </c>
      <c r="E175" s="117">
        <v>7553</v>
      </c>
      <c r="F175" s="37">
        <v>2804.3</v>
      </c>
      <c r="G175" s="36">
        <f t="shared" si="18"/>
        <v>-4748.7</v>
      </c>
      <c r="H175" s="57">
        <f t="shared" si="17"/>
        <v>37.128293393353637</v>
      </c>
      <c r="I175" s="87"/>
    </row>
    <row r="176" spans="1:9" s="5" customFormat="1">
      <c r="A176" s="8" t="s">
        <v>164</v>
      </c>
      <c r="B176" s="46" t="s">
        <v>172</v>
      </c>
      <c r="C176" s="37">
        <v>19683</v>
      </c>
      <c r="D176" s="58">
        <v>14407.1</v>
      </c>
      <c r="E176" s="117">
        <v>20605.8</v>
      </c>
      <c r="F176" s="37">
        <v>4092.2</v>
      </c>
      <c r="G176" s="36">
        <f t="shared" si="18"/>
        <v>-16513.599999999999</v>
      </c>
      <c r="H176" s="57">
        <f t="shared" si="17"/>
        <v>19.859457046074404</v>
      </c>
      <c r="I176" s="87"/>
    </row>
    <row r="177" spans="1:8" s="5" customFormat="1">
      <c r="A177" s="8" t="s">
        <v>165</v>
      </c>
      <c r="B177" s="46" t="s">
        <v>173</v>
      </c>
      <c r="C177" s="37">
        <v>38074.800000000003</v>
      </c>
      <c r="D177" s="58">
        <v>40182.5</v>
      </c>
      <c r="E177" s="117">
        <v>42952.6</v>
      </c>
      <c r="F177" s="37">
        <v>10268</v>
      </c>
      <c r="G177" s="36">
        <f t="shared" si="18"/>
        <v>-32684.6</v>
      </c>
      <c r="H177" s="57">
        <f t="shared" si="17"/>
        <v>23.905421324902335</v>
      </c>
    </row>
    <row r="178" spans="1:8" s="5" customFormat="1">
      <c r="A178" s="8" t="s">
        <v>166</v>
      </c>
      <c r="B178" s="46" t="s">
        <v>174</v>
      </c>
      <c r="C178" s="37">
        <v>22006.6</v>
      </c>
      <c r="D178" s="58">
        <v>23932.9</v>
      </c>
      <c r="E178" s="117">
        <v>22194.400000000001</v>
      </c>
      <c r="F178" s="37">
        <v>5878.5</v>
      </c>
      <c r="G178" s="36">
        <f t="shared" si="18"/>
        <v>-16315.900000000001</v>
      </c>
      <c r="H178" s="57">
        <f t="shared" si="17"/>
        <v>26.486410986555164</v>
      </c>
    </row>
    <row r="179" spans="1:8" s="5" customFormat="1">
      <c r="A179" s="8" t="s">
        <v>167</v>
      </c>
      <c r="B179" s="46" t="s">
        <v>175</v>
      </c>
      <c r="C179" s="37">
        <v>12086</v>
      </c>
      <c r="D179" s="58">
        <v>21945.599999999999</v>
      </c>
      <c r="E179" s="117">
        <v>12385.1</v>
      </c>
      <c r="F179" s="37">
        <v>5187.2</v>
      </c>
      <c r="G179" s="36">
        <f t="shared" si="18"/>
        <v>-7197.9000000000005</v>
      </c>
      <c r="H179" s="57">
        <f t="shared" si="17"/>
        <v>41.882584718734606</v>
      </c>
    </row>
    <row r="180" spans="1:8" s="5" customFormat="1" ht="20.100000000000001" customHeight="1">
      <c r="A180" s="31" t="s">
        <v>3</v>
      </c>
      <c r="B180" s="46" t="s">
        <v>189</v>
      </c>
      <c r="C180" s="58">
        <f>C181+C182+C183+C184+C185+C186</f>
        <v>101889.5</v>
      </c>
      <c r="D180" s="58">
        <f>D181+D182+D183+D184+D185+D186</f>
        <v>113115.20000000001</v>
      </c>
      <c r="E180" s="58">
        <f>E181+E182+E183+E184+E185+E186</f>
        <v>106270.29999999999</v>
      </c>
      <c r="F180" s="58">
        <f>F181+F182+F183+F184+F185+F186</f>
        <v>28373.100000000002</v>
      </c>
      <c r="G180" s="36">
        <f t="shared" si="18"/>
        <v>-77897.199999999983</v>
      </c>
      <c r="H180" s="57">
        <f t="shared" si="17"/>
        <v>26.698993039447526</v>
      </c>
    </row>
    <row r="181" spans="1:8" s="5" customFormat="1" ht="20.100000000000001" customHeight="1">
      <c r="A181" s="8" t="s">
        <v>53</v>
      </c>
      <c r="B181" s="46" t="s">
        <v>183</v>
      </c>
      <c r="C181" s="37">
        <f t="shared" ref="C181:C186" si="19">C174</f>
        <v>462.3</v>
      </c>
      <c r="D181" s="58">
        <f t="shared" ref="D181:D186" si="20">D174</f>
        <v>604.29999999999995</v>
      </c>
      <c r="E181" s="117">
        <v>579.4</v>
      </c>
      <c r="F181" s="37">
        <f t="shared" ref="F181:F186" si="21">F174</f>
        <v>142.9</v>
      </c>
      <c r="G181" s="36">
        <f t="shared" si="18"/>
        <v>-436.5</v>
      </c>
      <c r="H181" s="57">
        <f t="shared" si="17"/>
        <v>24.663444943044528</v>
      </c>
    </row>
    <row r="182" spans="1:8" s="5" customFormat="1" ht="20.100000000000001" customHeight="1">
      <c r="A182" s="8" t="s">
        <v>52</v>
      </c>
      <c r="B182" s="46" t="s">
        <v>184</v>
      </c>
      <c r="C182" s="37">
        <f t="shared" si="19"/>
        <v>9576.7999999999993</v>
      </c>
      <c r="D182" s="58">
        <f t="shared" si="20"/>
        <v>12042.8</v>
      </c>
      <c r="E182" s="117">
        <v>7553</v>
      </c>
      <c r="F182" s="37">
        <f t="shared" si="21"/>
        <v>2804.3</v>
      </c>
      <c r="G182" s="36">
        <f t="shared" si="18"/>
        <v>-4748.7</v>
      </c>
      <c r="H182" s="57">
        <f t="shared" si="17"/>
        <v>37.128293393353637</v>
      </c>
    </row>
    <row r="183" spans="1:8" s="5" customFormat="1" ht="20.100000000000001" customHeight="1">
      <c r="A183" s="8" t="s">
        <v>164</v>
      </c>
      <c r="B183" s="46" t="s">
        <v>185</v>
      </c>
      <c r="C183" s="37">
        <f t="shared" si="19"/>
        <v>19683</v>
      </c>
      <c r="D183" s="58">
        <f t="shared" si="20"/>
        <v>14407.1</v>
      </c>
      <c r="E183" s="117">
        <v>20605.8</v>
      </c>
      <c r="F183" s="37">
        <f t="shared" si="21"/>
        <v>4092.2</v>
      </c>
      <c r="G183" s="36">
        <f t="shared" si="18"/>
        <v>-16513.599999999999</v>
      </c>
      <c r="H183" s="57">
        <f t="shared" si="17"/>
        <v>19.859457046074404</v>
      </c>
    </row>
    <row r="184" spans="1:8" s="5" customFormat="1" ht="20.100000000000001" customHeight="1">
      <c r="A184" s="8" t="s">
        <v>165</v>
      </c>
      <c r="B184" s="46" t="s">
        <v>186</v>
      </c>
      <c r="C184" s="37">
        <f t="shared" si="19"/>
        <v>38074.800000000003</v>
      </c>
      <c r="D184" s="58">
        <f t="shared" si="20"/>
        <v>40182.5</v>
      </c>
      <c r="E184" s="117">
        <v>42952.6</v>
      </c>
      <c r="F184" s="37">
        <f t="shared" si="21"/>
        <v>10268</v>
      </c>
      <c r="G184" s="36">
        <f t="shared" si="18"/>
        <v>-32684.6</v>
      </c>
      <c r="H184" s="57">
        <f t="shared" si="17"/>
        <v>23.905421324902335</v>
      </c>
    </row>
    <row r="185" spans="1:8" s="5" customFormat="1" ht="20.100000000000001" customHeight="1">
      <c r="A185" s="8" t="s">
        <v>166</v>
      </c>
      <c r="B185" s="46" t="s">
        <v>187</v>
      </c>
      <c r="C185" s="37">
        <f t="shared" si="19"/>
        <v>22006.6</v>
      </c>
      <c r="D185" s="58">
        <f t="shared" si="20"/>
        <v>23932.9</v>
      </c>
      <c r="E185" s="117">
        <v>22194.400000000001</v>
      </c>
      <c r="F185" s="37">
        <f t="shared" si="21"/>
        <v>5878.5</v>
      </c>
      <c r="G185" s="36">
        <f t="shared" si="18"/>
        <v>-16315.900000000001</v>
      </c>
      <c r="H185" s="57">
        <f t="shared" si="17"/>
        <v>26.486410986555164</v>
      </c>
    </row>
    <row r="186" spans="1:8" s="5" customFormat="1" ht="20.100000000000001" customHeight="1">
      <c r="A186" s="8" t="s">
        <v>167</v>
      </c>
      <c r="B186" s="46" t="s">
        <v>188</v>
      </c>
      <c r="C186" s="37">
        <f t="shared" si="19"/>
        <v>12086</v>
      </c>
      <c r="D186" s="58">
        <f t="shared" si="20"/>
        <v>21945.599999999999</v>
      </c>
      <c r="E186" s="117">
        <v>12385.1</v>
      </c>
      <c r="F186" s="37">
        <f t="shared" si="21"/>
        <v>5187.2</v>
      </c>
      <c r="G186" s="36">
        <f t="shared" si="18"/>
        <v>-7197.9000000000005</v>
      </c>
      <c r="H186" s="57">
        <f t="shared" si="17"/>
        <v>41.882584718734606</v>
      </c>
    </row>
    <row r="187" spans="1:8" s="5" customFormat="1" ht="56.25">
      <c r="A187" s="31" t="s">
        <v>57</v>
      </c>
      <c r="B187" s="46" t="s">
        <v>198</v>
      </c>
      <c r="C187" s="58">
        <v>13498.2</v>
      </c>
      <c r="D187" s="58">
        <f>(D173/D166/9)*1000</f>
        <v>19425.588184784476</v>
      </c>
      <c r="E187" s="58">
        <v>13124.7</v>
      </c>
      <c r="F187" s="58">
        <f>F180/F166/3*1000</f>
        <v>14708.709175738726</v>
      </c>
      <c r="G187" s="36">
        <f t="shared" si="18"/>
        <v>1584.0091757387254</v>
      </c>
      <c r="H187" s="58">
        <f>H180/H166/12*1000</f>
        <v>23.347778062943515</v>
      </c>
    </row>
    <row r="188" spans="1:8" s="5" customFormat="1" ht="20.100000000000001" customHeight="1">
      <c r="A188" s="8" t="s">
        <v>53</v>
      </c>
      <c r="B188" s="46" t="s">
        <v>190</v>
      </c>
      <c r="C188" s="37">
        <f t="shared" ref="C188:D193" si="22">(C174/12/C167)*1000</f>
        <v>38525</v>
      </c>
      <c r="D188" s="37">
        <f>(D174/12/D167)*1000</f>
        <v>50358.333333333328</v>
      </c>
      <c r="E188" s="51">
        <f t="shared" ref="E188:E193" si="23">(E181/E167/3)*1000</f>
        <v>193133.33333333331</v>
      </c>
      <c r="F188" s="37">
        <f t="shared" ref="F188:F193" si="24">(F174/F167/3)*1000</f>
        <v>47633.333333333336</v>
      </c>
      <c r="G188" s="36">
        <f t="shared" si="18"/>
        <v>-145499.99999999997</v>
      </c>
      <c r="H188" s="57">
        <f t="shared" si="17"/>
        <v>24.663444943044531</v>
      </c>
    </row>
    <row r="189" spans="1:8" s="5" customFormat="1" ht="20.100000000000001" customHeight="1">
      <c r="A189" s="8" t="s">
        <v>52</v>
      </c>
      <c r="B189" s="46" t="s">
        <v>191</v>
      </c>
      <c r="C189" s="37">
        <f t="shared" si="22"/>
        <v>30694.871794871793</v>
      </c>
      <c r="D189" s="37">
        <f t="shared" si="22"/>
        <v>40142.666666666664</v>
      </c>
      <c r="E189" s="51">
        <f t="shared" si="23"/>
        <v>61034.343434343435</v>
      </c>
      <c r="F189" s="37">
        <f t="shared" si="24"/>
        <v>37390.666666666672</v>
      </c>
      <c r="G189" s="36">
        <f t="shared" si="18"/>
        <v>-23643.676767676763</v>
      </c>
      <c r="H189" s="57">
        <f t="shared" si="17"/>
        <v>61.261684099033509</v>
      </c>
    </row>
    <row r="190" spans="1:8" s="5" customFormat="1" ht="20.100000000000001" customHeight="1">
      <c r="A190" s="8" t="s">
        <v>164</v>
      </c>
      <c r="B190" s="46" t="s">
        <v>192</v>
      </c>
      <c r="C190" s="37">
        <f t="shared" si="22"/>
        <v>21028.846153846152</v>
      </c>
      <c r="D190" s="37">
        <f t="shared" si="22"/>
        <v>25544.503546099291</v>
      </c>
      <c r="E190" s="51">
        <f t="shared" si="23"/>
        <v>95729.616724738677</v>
      </c>
      <c r="F190" s="37">
        <f t="shared" si="24"/>
        <v>26232.051282051285</v>
      </c>
      <c r="G190" s="36">
        <f t="shared" si="18"/>
        <v>-69497.565442687395</v>
      </c>
      <c r="H190" s="57">
        <f t="shared" si="17"/>
        <v>27.402231597227665</v>
      </c>
    </row>
    <row r="191" spans="1:8" s="5" customFormat="1" ht="20.100000000000001" customHeight="1">
      <c r="A191" s="8" t="s">
        <v>165</v>
      </c>
      <c r="B191" s="46" t="s">
        <v>193</v>
      </c>
      <c r="C191" s="37">
        <f t="shared" si="22"/>
        <v>15630.049261083745</v>
      </c>
      <c r="D191" s="37">
        <f t="shared" si="22"/>
        <v>16659.411276948587</v>
      </c>
      <c r="E191" s="51">
        <f t="shared" si="23"/>
        <v>68341.447891805889</v>
      </c>
      <c r="F191" s="37">
        <f t="shared" si="24"/>
        <v>17113.333333333332</v>
      </c>
      <c r="G191" s="36">
        <f t="shared" si="18"/>
        <v>-51228.11455847256</v>
      </c>
      <c r="H191" s="57">
        <f t="shared" si="17"/>
        <v>25.040928837835192</v>
      </c>
    </row>
    <row r="192" spans="1:8" s="5" customFormat="1" ht="20.100000000000001" customHeight="1">
      <c r="A192" s="8" t="s">
        <v>166</v>
      </c>
      <c r="B192" s="46" t="s">
        <v>194</v>
      </c>
      <c r="C192" s="37">
        <f t="shared" si="22"/>
        <v>8078.7812041115994</v>
      </c>
      <c r="D192" s="37">
        <f t="shared" si="22"/>
        <v>8415.2250351617458</v>
      </c>
      <c r="E192" s="51">
        <f t="shared" si="23"/>
        <v>30922.187391152915</v>
      </c>
      <c r="F192" s="37">
        <f t="shared" si="24"/>
        <v>8302.9661016949158</v>
      </c>
      <c r="G192" s="36">
        <f t="shared" si="18"/>
        <v>-22619.221289458001</v>
      </c>
      <c r="H192" s="57">
        <f t="shared" si="17"/>
        <v>26.851160290395438</v>
      </c>
    </row>
    <row r="193" spans="1:11" s="5" customFormat="1" ht="20.100000000000001" customHeight="1">
      <c r="A193" s="8" t="s">
        <v>167</v>
      </c>
      <c r="B193" s="46" t="s">
        <v>195</v>
      </c>
      <c r="C193" s="37">
        <f t="shared" si="22"/>
        <v>10277.210884353741</v>
      </c>
      <c r="D193" s="37">
        <f t="shared" si="22"/>
        <v>13447.058823529413</v>
      </c>
      <c r="E193" s="51">
        <f t="shared" si="23"/>
        <v>36860.416666666664</v>
      </c>
      <c r="F193" s="37">
        <f t="shared" si="24"/>
        <v>13403.617571059429</v>
      </c>
      <c r="G193" s="36">
        <f t="shared" si="18"/>
        <v>-23456.799095607235</v>
      </c>
      <c r="H193" s="57">
        <f t="shared" si="17"/>
        <v>36.363174329444</v>
      </c>
    </row>
    <row r="194" spans="1:11" s="5" customFormat="1" ht="32.25" customHeight="1">
      <c r="A194" s="8" t="s">
        <v>196</v>
      </c>
      <c r="B194" s="46" t="s">
        <v>197</v>
      </c>
      <c r="C194" s="37"/>
      <c r="D194" s="37"/>
      <c r="E194" s="51"/>
      <c r="F194" s="51"/>
      <c r="G194" s="36">
        <f t="shared" si="18"/>
        <v>0</v>
      </c>
      <c r="H194" s="57" t="e">
        <f t="shared" si="17"/>
        <v>#DIV/0!</v>
      </c>
    </row>
    <row r="195" spans="1:11" s="5" customFormat="1" ht="20.100000000000001" customHeight="1">
      <c r="A195" s="16"/>
      <c r="B195" s="52"/>
      <c r="C195" s="53"/>
      <c r="D195" s="53"/>
      <c r="E195" s="54"/>
      <c r="F195" s="54"/>
      <c r="G195" s="54"/>
      <c r="H195" s="55"/>
    </row>
    <row r="196" spans="1:11" s="5" customFormat="1" ht="92.25" customHeight="1">
      <c r="A196" s="16"/>
      <c r="B196" s="52"/>
      <c r="C196" s="53"/>
      <c r="D196" s="53"/>
      <c r="E196" s="54"/>
      <c r="F196" s="54"/>
      <c r="G196" s="54"/>
      <c r="H196" s="55"/>
      <c r="K196" s="5" t="s">
        <v>228</v>
      </c>
    </row>
    <row r="197" spans="1:11">
      <c r="A197" s="22"/>
      <c r="C197" s="14"/>
      <c r="E197" s="14"/>
    </row>
    <row r="198" spans="1:11" ht="37.5">
      <c r="A198" s="20" t="s">
        <v>244</v>
      </c>
      <c r="B198" s="1"/>
      <c r="C198" s="109" t="s">
        <v>25</v>
      </c>
      <c r="D198" s="110"/>
      <c r="E198" s="110"/>
      <c r="F198" s="110"/>
      <c r="G198" s="95" t="s">
        <v>229</v>
      </c>
      <c r="H198" s="95"/>
    </row>
    <row r="199" spans="1:11" s="2" customFormat="1" ht="20.100000000000001" customHeight="1">
      <c r="A199" s="27" t="s">
        <v>70</v>
      </c>
      <c r="B199" s="3"/>
      <c r="C199" s="95" t="s">
        <v>20</v>
      </c>
      <c r="D199" s="95"/>
      <c r="E199" s="95"/>
      <c r="F199" s="95"/>
      <c r="G199" s="108" t="s">
        <v>23</v>
      </c>
      <c r="H199" s="108"/>
      <c r="I199" s="4"/>
    </row>
    <row r="200" spans="1:11">
      <c r="A200" s="22"/>
    </row>
    <row r="201" spans="1:11">
      <c r="A201" s="22"/>
    </row>
    <row r="202" spans="1:11">
      <c r="A202" s="22"/>
    </row>
    <row r="203" spans="1:11">
      <c r="A203" s="22"/>
    </row>
    <row r="204" spans="1:11">
      <c r="A204" s="22"/>
    </row>
    <row r="205" spans="1:11">
      <c r="A205" s="22"/>
    </row>
    <row r="206" spans="1:11">
      <c r="A206" s="22"/>
    </row>
    <row r="207" spans="1:11">
      <c r="A207" s="22"/>
    </row>
    <row r="208" spans="1:11">
      <c r="A208" s="22"/>
    </row>
    <row r="209" spans="1:1">
      <c r="A209" s="22"/>
    </row>
    <row r="210" spans="1:1">
      <c r="A210" s="22"/>
    </row>
    <row r="211" spans="1:1">
      <c r="A211" s="22"/>
    </row>
    <row r="212" spans="1:1">
      <c r="A212" s="22"/>
    </row>
    <row r="213" spans="1:1">
      <c r="A213" s="22"/>
    </row>
    <row r="214" spans="1:1">
      <c r="A214" s="22"/>
    </row>
    <row r="215" spans="1:1">
      <c r="A215" s="22"/>
    </row>
    <row r="216" spans="1:1">
      <c r="A216" s="22"/>
    </row>
    <row r="217" spans="1:1">
      <c r="A217" s="22"/>
    </row>
    <row r="218" spans="1:1">
      <c r="A218" s="22"/>
    </row>
    <row r="219" spans="1:1">
      <c r="A219" s="22"/>
    </row>
    <row r="220" spans="1:1">
      <c r="A220" s="22"/>
    </row>
    <row r="221" spans="1:1">
      <c r="A221" s="22"/>
    </row>
    <row r="222" spans="1:1">
      <c r="A222" s="22"/>
    </row>
    <row r="223" spans="1:1">
      <c r="A223" s="22"/>
    </row>
    <row r="224" spans="1:1">
      <c r="A224" s="22"/>
    </row>
    <row r="225" spans="1:1">
      <c r="A225" s="22"/>
    </row>
    <row r="226" spans="1:1">
      <c r="A226" s="22"/>
    </row>
    <row r="227" spans="1:1">
      <c r="A227" s="22"/>
    </row>
    <row r="228" spans="1:1">
      <c r="A228" s="22"/>
    </row>
    <row r="229" spans="1:1">
      <c r="A229" s="22"/>
    </row>
    <row r="230" spans="1:1">
      <c r="A230" s="22"/>
    </row>
    <row r="231" spans="1:1">
      <c r="A231" s="22"/>
    </row>
    <row r="232" spans="1:1">
      <c r="A232" s="22"/>
    </row>
    <row r="233" spans="1:1">
      <c r="A233" s="22"/>
    </row>
    <row r="234" spans="1:1">
      <c r="A234" s="22"/>
    </row>
    <row r="235" spans="1:1">
      <c r="A235" s="22"/>
    </row>
    <row r="236" spans="1:1">
      <c r="A236" s="22"/>
    </row>
    <row r="237" spans="1:1">
      <c r="A237" s="22"/>
    </row>
    <row r="238" spans="1:1">
      <c r="A238" s="22"/>
    </row>
    <row r="239" spans="1:1">
      <c r="A239" s="22"/>
    </row>
    <row r="240" spans="1:1">
      <c r="A240" s="22"/>
    </row>
    <row r="241" spans="1:1">
      <c r="A241" s="22"/>
    </row>
    <row r="242" spans="1:1">
      <c r="A242" s="22"/>
    </row>
    <row r="243" spans="1:1">
      <c r="A243" s="22"/>
    </row>
    <row r="244" spans="1:1">
      <c r="A244" s="22"/>
    </row>
    <row r="245" spans="1:1">
      <c r="A245" s="22"/>
    </row>
    <row r="246" spans="1:1">
      <c r="A246" s="22"/>
    </row>
    <row r="247" spans="1:1">
      <c r="A247" s="22"/>
    </row>
    <row r="248" spans="1:1">
      <c r="A248" s="22"/>
    </row>
    <row r="249" spans="1:1">
      <c r="A249" s="22"/>
    </row>
    <row r="250" spans="1:1">
      <c r="A250" s="22"/>
    </row>
    <row r="251" spans="1:1">
      <c r="A251" s="22"/>
    </row>
    <row r="252" spans="1:1">
      <c r="A252" s="22"/>
    </row>
    <row r="253" spans="1:1">
      <c r="A253" s="22"/>
    </row>
    <row r="254" spans="1:1">
      <c r="A254" s="22"/>
    </row>
    <row r="255" spans="1:1">
      <c r="A255" s="22"/>
    </row>
    <row r="256" spans="1:1">
      <c r="A256" s="22"/>
    </row>
    <row r="257" spans="1:1">
      <c r="A257" s="22"/>
    </row>
    <row r="258" spans="1:1">
      <c r="A258" s="22"/>
    </row>
    <row r="259" spans="1:1">
      <c r="A259" s="22"/>
    </row>
    <row r="260" spans="1:1">
      <c r="A260" s="22"/>
    </row>
    <row r="261" spans="1:1">
      <c r="A261" s="22"/>
    </row>
    <row r="262" spans="1:1">
      <c r="A262" s="22"/>
    </row>
    <row r="263" spans="1:1">
      <c r="A263" s="22"/>
    </row>
    <row r="264" spans="1:1">
      <c r="A264" s="22"/>
    </row>
    <row r="265" spans="1:1">
      <c r="A265" s="22"/>
    </row>
    <row r="266" spans="1:1">
      <c r="A266" s="22"/>
    </row>
    <row r="267" spans="1:1">
      <c r="A267" s="22"/>
    </row>
    <row r="268" spans="1:1">
      <c r="A268" s="22"/>
    </row>
    <row r="269" spans="1:1">
      <c r="A269" s="22"/>
    </row>
    <row r="270" spans="1:1">
      <c r="A270" s="22"/>
    </row>
    <row r="271" spans="1:1">
      <c r="A271" s="22"/>
    </row>
    <row r="272" spans="1:1">
      <c r="A272" s="22"/>
    </row>
    <row r="273" spans="1:1">
      <c r="A273" s="22"/>
    </row>
    <row r="274" spans="1:1">
      <c r="A274" s="22"/>
    </row>
    <row r="275" spans="1:1">
      <c r="A275" s="22"/>
    </row>
    <row r="276" spans="1:1">
      <c r="A276" s="22"/>
    </row>
    <row r="277" spans="1:1">
      <c r="A277" s="22"/>
    </row>
    <row r="278" spans="1:1">
      <c r="A278" s="22"/>
    </row>
    <row r="279" spans="1:1">
      <c r="A279" s="22"/>
    </row>
    <row r="280" spans="1:1">
      <c r="A280" s="22"/>
    </row>
    <row r="281" spans="1:1">
      <c r="A281" s="22"/>
    </row>
    <row r="282" spans="1:1">
      <c r="A282" s="22"/>
    </row>
    <row r="283" spans="1:1">
      <c r="A283" s="22"/>
    </row>
    <row r="284" spans="1:1">
      <c r="A284" s="22"/>
    </row>
    <row r="285" spans="1:1">
      <c r="A285" s="22"/>
    </row>
    <row r="286" spans="1:1">
      <c r="A286" s="22"/>
    </row>
    <row r="287" spans="1:1">
      <c r="A287" s="22"/>
    </row>
    <row r="288" spans="1:1">
      <c r="A288" s="22"/>
    </row>
    <row r="289" spans="1:1">
      <c r="A289" s="22"/>
    </row>
    <row r="290" spans="1:1">
      <c r="A290" s="22"/>
    </row>
    <row r="291" spans="1:1">
      <c r="A291" s="22"/>
    </row>
    <row r="292" spans="1:1">
      <c r="A292" s="22"/>
    </row>
    <row r="293" spans="1:1">
      <c r="A293" s="22"/>
    </row>
    <row r="294" spans="1:1">
      <c r="A294" s="22"/>
    </row>
    <row r="295" spans="1:1">
      <c r="A295" s="22"/>
    </row>
    <row r="296" spans="1:1">
      <c r="A296" s="22"/>
    </row>
    <row r="297" spans="1:1">
      <c r="A297" s="22"/>
    </row>
    <row r="298" spans="1:1">
      <c r="A298" s="22"/>
    </row>
    <row r="299" spans="1:1">
      <c r="A299" s="22"/>
    </row>
    <row r="300" spans="1:1">
      <c r="A300" s="22"/>
    </row>
    <row r="301" spans="1:1">
      <c r="A301" s="22"/>
    </row>
    <row r="302" spans="1:1">
      <c r="A302" s="22"/>
    </row>
    <row r="303" spans="1:1">
      <c r="A303" s="22"/>
    </row>
    <row r="304" spans="1:1">
      <c r="A304" s="22"/>
    </row>
    <row r="305" spans="1:1">
      <c r="A305" s="22"/>
    </row>
    <row r="306" spans="1:1">
      <c r="A306" s="22"/>
    </row>
    <row r="307" spans="1:1">
      <c r="A307" s="22"/>
    </row>
    <row r="308" spans="1:1">
      <c r="A308" s="22"/>
    </row>
    <row r="309" spans="1:1">
      <c r="A309" s="22"/>
    </row>
    <row r="310" spans="1:1">
      <c r="A310" s="22"/>
    </row>
    <row r="311" spans="1:1">
      <c r="A311" s="22"/>
    </row>
    <row r="312" spans="1:1">
      <c r="A312" s="22"/>
    </row>
    <row r="313" spans="1:1">
      <c r="A313" s="22"/>
    </row>
    <row r="314" spans="1:1">
      <c r="A314" s="22"/>
    </row>
    <row r="315" spans="1:1">
      <c r="A315" s="22"/>
    </row>
    <row r="316" spans="1:1">
      <c r="A316" s="22"/>
    </row>
    <row r="317" spans="1:1">
      <c r="A317" s="22"/>
    </row>
    <row r="318" spans="1:1">
      <c r="A318" s="22"/>
    </row>
    <row r="319" spans="1:1">
      <c r="A319" s="22"/>
    </row>
    <row r="320" spans="1:1">
      <c r="A320" s="22"/>
    </row>
    <row r="321" spans="1:1">
      <c r="A321" s="22"/>
    </row>
    <row r="322" spans="1:1">
      <c r="A322" s="22"/>
    </row>
    <row r="323" spans="1:1">
      <c r="A323" s="22"/>
    </row>
    <row r="324" spans="1:1">
      <c r="A324" s="22"/>
    </row>
    <row r="325" spans="1:1">
      <c r="A325" s="22"/>
    </row>
    <row r="326" spans="1:1">
      <c r="A326" s="22"/>
    </row>
    <row r="327" spans="1:1">
      <c r="A327" s="22"/>
    </row>
    <row r="328" spans="1:1">
      <c r="A328" s="22"/>
    </row>
    <row r="329" spans="1:1">
      <c r="A329" s="22"/>
    </row>
    <row r="330" spans="1:1">
      <c r="A330" s="22"/>
    </row>
    <row r="331" spans="1:1">
      <c r="A331" s="22"/>
    </row>
    <row r="332" spans="1:1">
      <c r="A332" s="22"/>
    </row>
    <row r="333" spans="1:1">
      <c r="A333" s="22"/>
    </row>
    <row r="334" spans="1:1">
      <c r="A334" s="22"/>
    </row>
    <row r="335" spans="1:1">
      <c r="A335" s="22"/>
    </row>
    <row r="336" spans="1:1">
      <c r="A336" s="22"/>
    </row>
    <row r="337" spans="1:1">
      <c r="A337" s="22"/>
    </row>
    <row r="338" spans="1:1">
      <c r="A338" s="22"/>
    </row>
    <row r="339" spans="1:1">
      <c r="A339" s="22"/>
    </row>
    <row r="340" spans="1:1">
      <c r="A340" s="22"/>
    </row>
    <row r="341" spans="1:1">
      <c r="A341" s="22"/>
    </row>
    <row r="342" spans="1:1">
      <c r="A342" s="22"/>
    </row>
    <row r="343" spans="1:1">
      <c r="A343" s="22"/>
    </row>
    <row r="344" spans="1:1">
      <c r="A344" s="22"/>
    </row>
    <row r="345" spans="1:1">
      <c r="A345" s="22"/>
    </row>
    <row r="346" spans="1:1">
      <c r="A346" s="22"/>
    </row>
    <row r="347" spans="1:1">
      <c r="A347" s="22"/>
    </row>
    <row r="348" spans="1:1">
      <c r="A348" s="22"/>
    </row>
    <row r="349" spans="1:1">
      <c r="A349" s="22"/>
    </row>
    <row r="350" spans="1:1">
      <c r="A350" s="22"/>
    </row>
    <row r="351" spans="1:1">
      <c r="A351" s="22"/>
    </row>
    <row r="352" spans="1:1">
      <c r="A352" s="22"/>
    </row>
    <row r="353" spans="1:1">
      <c r="A353" s="22"/>
    </row>
    <row r="354" spans="1:1">
      <c r="A354" s="22"/>
    </row>
    <row r="355" spans="1:1">
      <c r="A355" s="22"/>
    </row>
    <row r="356" spans="1:1">
      <c r="A356" s="22"/>
    </row>
    <row r="357" spans="1:1">
      <c r="A357" s="22"/>
    </row>
    <row r="358" spans="1:1">
      <c r="A358" s="18"/>
    </row>
    <row r="359" spans="1:1">
      <c r="A359" s="18"/>
    </row>
    <row r="360" spans="1:1">
      <c r="A360" s="18"/>
    </row>
    <row r="361" spans="1:1">
      <c r="A361" s="18"/>
    </row>
    <row r="362" spans="1:1">
      <c r="A362" s="18"/>
    </row>
    <row r="363" spans="1:1">
      <c r="A363" s="18"/>
    </row>
    <row r="364" spans="1:1">
      <c r="A364" s="18"/>
    </row>
    <row r="365" spans="1:1">
      <c r="A365" s="18"/>
    </row>
    <row r="366" spans="1:1">
      <c r="A366" s="18"/>
    </row>
    <row r="367" spans="1:1">
      <c r="A367" s="18"/>
    </row>
    <row r="368" spans="1:1">
      <c r="A368" s="18"/>
    </row>
    <row r="369" spans="1:1">
      <c r="A369" s="18"/>
    </row>
    <row r="370" spans="1:1">
      <c r="A370" s="18"/>
    </row>
    <row r="371" spans="1:1">
      <c r="A371" s="18"/>
    </row>
    <row r="372" spans="1:1">
      <c r="A372" s="18"/>
    </row>
    <row r="373" spans="1:1">
      <c r="A373" s="18"/>
    </row>
    <row r="374" spans="1:1">
      <c r="A374" s="18"/>
    </row>
    <row r="375" spans="1:1">
      <c r="A375" s="18"/>
    </row>
    <row r="376" spans="1:1">
      <c r="A376" s="18"/>
    </row>
    <row r="377" spans="1:1">
      <c r="A377" s="18"/>
    </row>
    <row r="378" spans="1:1">
      <c r="A378" s="18"/>
    </row>
    <row r="379" spans="1:1">
      <c r="A379" s="18"/>
    </row>
    <row r="380" spans="1:1">
      <c r="A380" s="18"/>
    </row>
    <row r="381" spans="1:1">
      <c r="A381" s="18"/>
    </row>
    <row r="382" spans="1:1">
      <c r="A382" s="18"/>
    </row>
    <row r="383" spans="1:1">
      <c r="A383" s="18"/>
    </row>
    <row r="384" spans="1:1">
      <c r="A384" s="18"/>
    </row>
    <row r="385" spans="1:1">
      <c r="A385" s="18"/>
    </row>
    <row r="386" spans="1:1">
      <c r="A386" s="18"/>
    </row>
    <row r="387" spans="1:1">
      <c r="A387" s="18"/>
    </row>
    <row r="388" spans="1:1">
      <c r="A388" s="18"/>
    </row>
    <row r="389" spans="1:1">
      <c r="A389" s="18"/>
    </row>
    <row r="390" spans="1:1">
      <c r="A390" s="18"/>
    </row>
    <row r="391" spans="1:1">
      <c r="A391" s="18"/>
    </row>
    <row r="392" spans="1:1">
      <c r="A392" s="18"/>
    </row>
    <row r="393" spans="1:1">
      <c r="A393" s="18"/>
    </row>
    <row r="394" spans="1:1">
      <c r="A394" s="18"/>
    </row>
    <row r="395" spans="1:1">
      <c r="A395" s="18"/>
    </row>
    <row r="396" spans="1:1">
      <c r="A396" s="18"/>
    </row>
    <row r="397" spans="1:1">
      <c r="A397" s="18"/>
    </row>
    <row r="398" spans="1:1">
      <c r="A398" s="18"/>
    </row>
    <row r="399" spans="1:1">
      <c r="A399" s="18"/>
    </row>
    <row r="400" spans="1:1">
      <c r="A400" s="18"/>
    </row>
    <row r="401" spans="1:1">
      <c r="A401" s="18"/>
    </row>
    <row r="402" spans="1:1">
      <c r="A402" s="18"/>
    </row>
    <row r="403" spans="1:1">
      <c r="A403" s="18"/>
    </row>
    <row r="404" spans="1:1">
      <c r="A404" s="18"/>
    </row>
    <row r="405" spans="1:1">
      <c r="A405" s="18"/>
    </row>
    <row r="406" spans="1:1">
      <c r="A406" s="18"/>
    </row>
    <row r="407" spans="1:1">
      <c r="A407" s="18"/>
    </row>
    <row r="408" spans="1:1">
      <c r="A408" s="18"/>
    </row>
    <row r="409" spans="1:1">
      <c r="A409" s="18"/>
    </row>
    <row r="410" spans="1:1">
      <c r="A410" s="18"/>
    </row>
    <row r="411" spans="1:1">
      <c r="A411" s="18"/>
    </row>
    <row r="412" spans="1:1">
      <c r="A412" s="18"/>
    </row>
    <row r="413" spans="1:1">
      <c r="A413" s="18"/>
    </row>
    <row r="414" spans="1:1">
      <c r="A414" s="18"/>
    </row>
    <row r="415" spans="1:1">
      <c r="A415" s="18"/>
    </row>
    <row r="416" spans="1:1">
      <c r="A416" s="18"/>
    </row>
    <row r="417" spans="1:1">
      <c r="A417" s="18"/>
    </row>
    <row r="418" spans="1:1">
      <c r="A418" s="18"/>
    </row>
    <row r="419" spans="1:1">
      <c r="A419" s="18"/>
    </row>
    <row r="420" spans="1:1">
      <c r="A420" s="18"/>
    </row>
    <row r="421" spans="1:1">
      <c r="A421" s="18"/>
    </row>
    <row r="422" spans="1:1">
      <c r="A422" s="18"/>
    </row>
    <row r="423" spans="1:1">
      <c r="A423" s="18"/>
    </row>
    <row r="424" spans="1:1">
      <c r="A424" s="18"/>
    </row>
    <row r="425" spans="1:1">
      <c r="A425" s="18"/>
    </row>
    <row r="426" spans="1:1">
      <c r="A426" s="18"/>
    </row>
    <row r="427" spans="1:1">
      <c r="A427" s="18"/>
    </row>
    <row r="428" spans="1:1">
      <c r="A428" s="18"/>
    </row>
    <row r="429" spans="1:1">
      <c r="A429" s="18"/>
    </row>
    <row r="430" spans="1:1">
      <c r="A430" s="18"/>
    </row>
    <row r="431" spans="1:1">
      <c r="A431" s="18"/>
    </row>
    <row r="432" spans="1:1">
      <c r="A432" s="18"/>
    </row>
    <row r="433" spans="1:1">
      <c r="A433" s="18"/>
    </row>
    <row r="434" spans="1:1">
      <c r="A434" s="18"/>
    </row>
    <row r="435" spans="1:1">
      <c r="A435" s="18"/>
    </row>
    <row r="436" spans="1:1">
      <c r="A436" s="18"/>
    </row>
    <row r="437" spans="1:1">
      <c r="A437" s="18"/>
    </row>
    <row r="438" spans="1:1">
      <c r="A438" s="18"/>
    </row>
    <row r="439" spans="1:1">
      <c r="A439" s="18"/>
    </row>
    <row r="440" spans="1:1">
      <c r="A440" s="18"/>
    </row>
    <row r="441" spans="1:1">
      <c r="A441" s="18"/>
    </row>
    <row r="442" spans="1:1">
      <c r="A442" s="18"/>
    </row>
    <row r="443" spans="1:1">
      <c r="A443" s="18"/>
    </row>
    <row r="444" spans="1:1">
      <c r="A444" s="18"/>
    </row>
    <row r="445" spans="1:1">
      <c r="A445" s="18"/>
    </row>
    <row r="446" spans="1:1">
      <c r="A446" s="18"/>
    </row>
    <row r="447" spans="1:1">
      <c r="A447" s="18"/>
    </row>
    <row r="448" spans="1:1">
      <c r="A448" s="18"/>
    </row>
    <row r="449" spans="1:1">
      <c r="A449" s="18"/>
    </row>
    <row r="450" spans="1:1">
      <c r="A450" s="18"/>
    </row>
    <row r="451" spans="1:1">
      <c r="A451" s="18"/>
    </row>
    <row r="452" spans="1:1">
      <c r="A452" s="18"/>
    </row>
    <row r="453" spans="1:1">
      <c r="A453" s="18"/>
    </row>
    <row r="454" spans="1:1">
      <c r="A454" s="18"/>
    </row>
    <row r="455" spans="1:1">
      <c r="A455" s="18"/>
    </row>
    <row r="456" spans="1:1">
      <c r="A456" s="18"/>
    </row>
    <row r="457" spans="1:1">
      <c r="A457" s="18"/>
    </row>
    <row r="458" spans="1:1">
      <c r="A458" s="18"/>
    </row>
    <row r="459" spans="1:1">
      <c r="A459" s="18"/>
    </row>
    <row r="460" spans="1:1">
      <c r="A460" s="18"/>
    </row>
    <row r="461" spans="1:1">
      <c r="A461" s="18"/>
    </row>
    <row r="462" spans="1:1">
      <c r="A462" s="18"/>
    </row>
    <row r="463" spans="1:1">
      <c r="A463" s="18"/>
    </row>
    <row r="464" spans="1:1">
      <c r="A464" s="18"/>
    </row>
    <row r="465" spans="1:1">
      <c r="A465" s="18"/>
    </row>
    <row r="466" spans="1:1">
      <c r="A466" s="18"/>
    </row>
    <row r="467" spans="1:1">
      <c r="A467" s="18"/>
    </row>
    <row r="468" spans="1:1">
      <c r="A468" s="18"/>
    </row>
    <row r="469" spans="1:1">
      <c r="A469" s="18"/>
    </row>
    <row r="470" spans="1:1">
      <c r="A470" s="18"/>
    </row>
    <row r="471" spans="1:1">
      <c r="A471" s="18"/>
    </row>
    <row r="472" spans="1:1">
      <c r="A472" s="18"/>
    </row>
    <row r="473" spans="1:1">
      <c r="A473" s="18"/>
    </row>
    <row r="474" spans="1:1">
      <c r="A474" s="18"/>
    </row>
    <row r="475" spans="1:1">
      <c r="A475" s="18"/>
    </row>
    <row r="476" spans="1:1">
      <c r="A476" s="18"/>
    </row>
    <row r="477" spans="1:1">
      <c r="A477" s="18"/>
    </row>
    <row r="478" spans="1:1">
      <c r="A478" s="18"/>
    </row>
    <row r="479" spans="1:1">
      <c r="A479" s="18"/>
    </row>
    <row r="480" spans="1:1">
      <c r="A480" s="18"/>
    </row>
    <row r="481" spans="1:1">
      <c r="A481" s="18"/>
    </row>
    <row r="482" spans="1:1">
      <c r="A482" s="18"/>
    </row>
    <row r="483" spans="1:1">
      <c r="A483" s="18"/>
    </row>
    <row r="484" spans="1:1">
      <c r="A484" s="18"/>
    </row>
    <row r="485" spans="1:1">
      <c r="A485" s="18"/>
    </row>
    <row r="486" spans="1:1">
      <c r="A486" s="18"/>
    </row>
    <row r="487" spans="1:1">
      <c r="A487" s="18"/>
    </row>
    <row r="488" spans="1:1">
      <c r="A488" s="18"/>
    </row>
    <row r="489" spans="1:1">
      <c r="A489" s="18"/>
    </row>
    <row r="490" spans="1:1">
      <c r="A490" s="18"/>
    </row>
    <row r="491" spans="1:1">
      <c r="A491" s="18"/>
    </row>
    <row r="492" spans="1:1">
      <c r="A492" s="18"/>
    </row>
    <row r="493" spans="1:1">
      <c r="A493" s="18"/>
    </row>
    <row r="494" spans="1:1">
      <c r="A494" s="18"/>
    </row>
    <row r="495" spans="1:1">
      <c r="A495" s="18"/>
    </row>
    <row r="496" spans="1:1">
      <c r="A496" s="18"/>
    </row>
    <row r="497" spans="1:1">
      <c r="A497" s="18"/>
    </row>
    <row r="498" spans="1:1">
      <c r="A498" s="18"/>
    </row>
    <row r="499" spans="1:1">
      <c r="A499" s="18"/>
    </row>
    <row r="500" spans="1:1">
      <c r="A500" s="18"/>
    </row>
    <row r="501" spans="1:1">
      <c r="A501" s="18"/>
    </row>
    <row r="502" spans="1:1">
      <c r="A502" s="18"/>
    </row>
    <row r="503" spans="1:1">
      <c r="A503" s="18"/>
    </row>
    <row r="504" spans="1:1">
      <c r="A504" s="18"/>
    </row>
    <row r="505" spans="1:1">
      <c r="A505" s="18"/>
    </row>
    <row r="506" spans="1:1">
      <c r="A506" s="18"/>
    </row>
    <row r="507" spans="1:1">
      <c r="A507" s="18"/>
    </row>
    <row r="508" spans="1:1">
      <c r="A508" s="18"/>
    </row>
    <row r="509" spans="1:1">
      <c r="A509" s="18"/>
    </row>
    <row r="510" spans="1:1">
      <c r="A510" s="18"/>
    </row>
    <row r="511" spans="1:1">
      <c r="A511" s="18"/>
    </row>
    <row r="512" spans="1:1">
      <c r="A512" s="18"/>
    </row>
    <row r="513" spans="1:1">
      <c r="A513" s="18"/>
    </row>
    <row r="514" spans="1:1">
      <c r="A514" s="18"/>
    </row>
    <row r="515" spans="1:1">
      <c r="A515" s="18"/>
    </row>
    <row r="516" spans="1:1">
      <c r="A516" s="18"/>
    </row>
    <row r="517" spans="1:1">
      <c r="A517" s="18"/>
    </row>
    <row r="518" spans="1:1">
      <c r="A518" s="18"/>
    </row>
    <row r="519" spans="1:1">
      <c r="A519" s="18"/>
    </row>
    <row r="520" spans="1:1">
      <c r="A520" s="18"/>
    </row>
    <row r="521" spans="1:1">
      <c r="A521" s="18"/>
    </row>
    <row r="522" spans="1:1">
      <c r="A522" s="18"/>
    </row>
    <row r="523" spans="1:1">
      <c r="A523" s="18"/>
    </row>
  </sheetData>
  <mergeCells count="36">
    <mergeCell ref="B11:E11"/>
    <mergeCell ref="B12:E12"/>
    <mergeCell ref="G199:H199"/>
    <mergeCell ref="G198:H198"/>
    <mergeCell ref="C198:F198"/>
    <mergeCell ref="C199:F199"/>
    <mergeCell ref="A31:H31"/>
    <mergeCell ref="A106:H106"/>
    <mergeCell ref="A165:H165"/>
    <mergeCell ref="A156:H156"/>
    <mergeCell ref="A140:H140"/>
    <mergeCell ref="A134:H134"/>
    <mergeCell ref="C28:D28"/>
    <mergeCell ref="E28:H28"/>
    <mergeCell ref="A28:A29"/>
    <mergeCell ref="A121:H121"/>
    <mergeCell ref="A26:H26"/>
    <mergeCell ref="B7:E7"/>
    <mergeCell ref="B8:E8"/>
    <mergeCell ref="B9:E9"/>
    <mergeCell ref="A21:H21"/>
    <mergeCell ref="B16:E16"/>
    <mergeCell ref="B17:E17"/>
    <mergeCell ref="A22:H22"/>
    <mergeCell ref="F14:G14"/>
    <mergeCell ref="B10:E10"/>
    <mergeCell ref="F2:H6"/>
    <mergeCell ref="B14:E14"/>
    <mergeCell ref="F15:G15"/>
    <mergeCell ref="B28:B29"/>
    <mergeCell ref="A23:H23"/>
    <mergeCell ref="B18:E18"/>
    <mergeCell ref="B15:E15"/>
    <mergeCell ref="B19:E19"/>
    <mergeCell ref="B13:E13"/>
    <mergeCell ref="A24:H24"/>
  </mergeCells>
  <phoneticPr fontId="3" type="noConversion"/>
  <pageMargins left="0.9" right="0.59055118110236227" top="0.78740157480314965" bottom="0.78740157480314965" header="0.31496062992125984" footer="0.19685039370078741"/>
  <pageSetup paperSize="9" scale="46" orientation="landscape" verticalDpi="300" r:id="rId1"/>
  <headerFooter alignWithMargins="0"/>
  <rowBreaks count="1" manualBreakCount="1">
    <brk id="153" max="11" man="1"/>
  </rowBreaks>
  <ignoredErrors>
    <ignoredError sqref="H87:H105 H46:H51 G136:H139 H85 H77:H83 H135" evalError="1"/>
  </ignoredError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Осн. фін. пок.</vt:lpstr>
      <vt:lpstr>'Осн. фін. пок.'!Заголовки_для_печати</vt:lpstr>
      <vt:lpstr>'Осн. фін. пок.'!Область_печати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2024-11-19T11:30:54Z</cp:lastPrinted>
  <dcterms:created xsi:type="dcterms:W3CDTF">2003-03-13T16:00:22Z</dcterms:created>
  <dcterms:modified xsi:type="dcterms:W3CDTF">2025-02-07T07:55:39Z</dcterms:modified>
</cp:coreProperties>
</file>