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На висвітлення 2024 рік\Рік 2024\Красовицького\"/>
    </mc:Choice>
  </mc:AlternateContent>
  <bookViews>
    <workbookView xWindow="0" yWindow="0" windowWidth="28800" windowHeight="12330" tabRatio="915"/>
  </bookViews>
  <sheets>
    <sheet name="Осн. фін. пок." sheetId="14"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123Graph_XGRAPH3" hidden="1">[1]GDP!#REF!</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[7]Inform!$E$6</definedName>
    <definedName name="ClDate_21">[8]Inform!$E$6</definedName>
    <definedName name="ClDate_25">[8]Inform!$E$6</definedName>
    <definedName name="ClDate_6">[9]Inform!$E$6</definedName>
    <definedName name="CompName">[7]Inform!$F$2</definedName>
    <definedName name="CompName_21">[8]Inform!$F$2</definedName>
    <definedName name="CompName_25">[8]Inform!$F$2</definedName>
    <definedName name="CompName_6">[9]Inform!$F$2</definedName>
    <definedName name="CompNameE">[7]Inform!$G$2</definedName>
    <definedName name="CompNameE_21">[8]Inform!$G$2</definedName>
    <definedName name="CompNameE_25">[8]Inform!$G$2</definedName>
    <definedName name="CompNameE_6">[9]Inform!$G$2</definedName>
    <definedName name="Cost_Category_National_ID">#REF!</definedName>
    <definedName name="Cе511">#REF!</definedName>
    <definedName name="d">'[10]МТР Газ України'!$B$4</definedName>
    <definedName name="dCPIb">[11]попер_роз!#REF!</definedName>
    <definedName name="dPPIb">[11]попер_роз!#REF!</definedName>
    <definedName name="ds">'[12]7  Інші витрати'!#REF!</definedName>
    <definedName name="Fact_Type_ID">#REF!</definedName>
    <definedName name="G">'[13]МТР Газ України'!$B$1</definedName>
    <definedName name="ij1sssss">'[14]7  Інші витрати'!#REF!</definedName>
    <definedName name="LastItem">[15]Лист1!$A$1</definedName>
    <definedName name="Load">'[16]МТР Газ України'!$B$4</definedName>
    <definedName name="Load_ID">'[17]МТР Газ України'!$B$4</definedName>
    <definedName name="Load_ID_10">'[18]7  Інші витрати'!#REF!</definedName>
    <definedName name="Load_ID_11">'[19]МТР Газ України'!$B$4</definedName>
    <definedName name="Load_ID_12">'[19]МТР Газ України'!$B$4</definedName>
    <definedName name="Load_ID_13">'[19]МТР Газ України'!$B$4</definedName>
    <definedName name="Load_ID_14">'[19]МТР Газ України'!$B$4</definedName>
    <definedName name="Load_ID_15">'[19]МТР Газ України'!$B$4</definedName>
    <definedName name="Load_ID_16">'[19]МТР Газ України'!$B$4</definedName>
    <definedName name="Load_ID_17">'[19]МТР Газ України'!$B$4</definedName>
    <definedName name="Load_ID_18">'[20]МТР Газ України'!$B$4</definedName>
    <definedName name="Load_ID_19">'[21]МТР Газ України'!$B$4</definedName>
    <definedName name="Load_ID_20">'[20]МТР Газ України'!$B$4</definedName>
    <definedName name="Load_ID_200">'[16]МТР Газ України'!$B$4</definedName>
    <definedName name="Load_ID_21">'[22]МТР Газ України'!$B$4</definedName>
    <definedName name="Load_ID_23">'[21]МТР Газ України'!$B$4</definedName>
    <definedName name="Load_ID_25">'[22]МТР Газ України'!$B$4</definedName>
    <definedName name="Load_ID_542">'[23]МТР Газ України'!$B$4</definedName>
    <definedName name="Load_ID_6">'[19]МТР Газ України'!$B$4</definedName>
    <definedName name="OpDate">[7]Inform!$E$5</definedName>
    <definedName name="OpDate_21">[8]Inform!$E$5</definedName>
    <definedName name="OpDate_25">[8]Inform!$E$5</definedName>
    <definedName name="OpDate_6">[9]Inform!$E$5</definedName>
    <definedName name="QR">[24]Inform!$E$5</definedName>
    <definedName name="qw">[5]Inform!$E$5</definedName>
    <definedName name="qwert">[5]Inform!$G$2</definedName>
    <definedName name="qwerty">'[4]МТР Газ України'!$B$4</definedName>
    <definedName name="ShowFil">[15]!ShowFil</definedName>
    <definedName name="SU_ID">#REF!</definedName>
    <definedName name="Time_ID">'[17]МТР Газ України'!$B$1</definedName>
    <definedName name="Time_ID_10">'[18]7  Інші витрати'!#REF!</definedName>
    <definedName name="Time_ID_11">'[19]МТР Газ України'!$B$1</definedName>
    <definedName name="Time_ID_12">'[19]МТР Газ України'!$B$1</definedName>
    <definedName name="Time_ID_13">'[19]МТР Газ України'!$B$1</definedName>
    <definedName name="Time_ID_14">'[19]МТР Газ України'!$B$1</definedName>
    <definedName name="Time_ID_15">'[19]МТР Газ України'!$B$1</definedName>
    <definedName name="Time_ID_16">'[19]МТР Газ України'!$B$1</definedName>
    <definedName name="Time_ID_17">'[19]МТР Газ України'!$B$1</definedName>
    <definedName name="Time_ID_18">'[20]МТР Газ України'!$B$1</definedName>
    <definedName name="Time_ID_19">'[21]МТР Газ України'!$B$1</definedName>
    <definedName name="Time_ID_20">'[20]МТР Газ України'!$B$1</definedName>
    <definedName name="Time_ID_21">'[22]МТР Газ України'!$B$1</definedName>
    <definedName name="Time_ID_23">'[21]МТР Газ України'!$B$1</definedName>
    <definedName name="Time_ID_25">'[22]МТР Газ України'!$B$1</definedName>
    <definedName name="Time_ID_6">'[19]МТР Газ України'!$B$1</definedName>
    <definedName name="Time_ID0">'[17]МТР Газ України'!$F$1</definedName>
    <definedName name="Time_ID0_10">'[18]7  Інші витрати'!#REF!</definedName>
    <definedName name="Time_ID0_11">'[19]МТР Газ України'!$F$1</definedName>
    <definedName name="Time_ID0_12">'[19]МТР Газ України'!$F$1</definedName>
    <definedName name="Time_ID0_13">'[19]МТР Газ України'!$F$1</definedName>
    <definedName name="Time_ID0_14">'[19]МТР Газ України'!$F$1</definedName>
    <definedName name="Time_ID0_15">'[19]МТР Газ України'!$F$1</definedName>
    <definedName name="Time_ID0_16">'[19]МТР Газ України'!$F$1</definedName>
    <definedName name="Time_ID0_17">'[19]МТР Газ України'!$F$1</definedName>
    <definedName name="Time_ID0_18">'[20]МТР Газ України'!$F$1</definedName>
    <definedName name="Time_ID0_19">'[21]МТР Газ України'!$F$1</definedName>
    <definedName name="Time_ID0_20">'[20]МТР Газ України'!$F$1</definedName>
    <definedName name="Time_ID0_21">'[22]МТР Газ України'!$F$1</definedName>
    <definedName name="Time_ID0_23">'[21]МТР Газ України'!$F$1</definedName>
    <definedName name="Time_ID0_25">'[22]МТР Газ України'!$F$1</definedName>
    <definedName name="Time_ID0_6">'[19]МТР Газ України'!$F$1</definedName>
    <definedName name="ttttttt">#REF!</definedName>
    <definedName name="Unit">[7]Inform!$E$38</definedName>
    <definedName name="Unit_21">[8]Inform!$E$38</definedName>
    <definedName name="Unit_25">[8]Inform!$E$38</definedName>
    <definedName name="Unit_6">[9]Inform!$E$38</definedName>
    <definedName name="WQER">'[25]МТР Газ України'!$B$4</definedName>
    <definedName name="wr">'[25]МТР Газ України'!$B$4</definedName>
    <definedName name="yyyy">#REF!</definedName>
    <definedName name="zx">'[4]МТР Газ України'!$F$1</definedName>
    <definedName name="zxc">[5]Inform!$E$38</definedName>
    <definedName name="а">'[14]7  Інші витрати'!#REF!</definedName>
    <definedName name="ав">#REF!</definedName>
    <definedName name="аен">'[25]МТР Газ України'!$B$4</definedName>
    <definedName name="_xlnm.Database">'[26]Ener '!$A$1:$G$2645</definedName>
    <definedName name="в">'[27]МТР Газ України'!$F$1</definedName>
    <definedName name="ватт">'[28]БАЗА  '!#REF!</definedName>
    <definedName name="Д">'[16]МТР Газ України'!$B$4</definedName>
    <definedName name="е">#REF!</definedName>
    <definedName name="є">#REF!</definedName>
    <definedName name="_xlnm.Print_Titles" localSheetId="0">'Осн. фін. пок.'!$28:$30</definedName>
    <definedName name="Заголовки_для_печати_МИ">'[29]1993'!$A$1:$IV$3,'[29]1993'!$A$1:$A$65536</definedName>
    <definedName name="і">[31]Inform!$F$2</definedName>
    <definedName name="ів">#REF!</definedName>
    <definedName name="ів___0">#REF!</definedName>
    <definedName name="ів_22">#REF!</definedName>
    <definedName name="ів_26">#REF!</definedName>
    <definedName name="іваіа">'[30]7  Інші витрати'!#REF!</definedName>
    <definedName name="іваф">#REF!</definedName>
    <definedName name="івів">'[13]МТР Газ України'!$B$1</definedName>
    <definedName name="іцу">[24]Inform!$G$2</definedName>
    <definedName name="йуц">#REF!</definedName>
    <definedName name="йцу">#REF!</definedName>
    <definedName name="йцуйй">#REF!</definedName>
    <definedName name="йцукц">'[30]7  Інші витрати'!#REF!</definedName>
    <definedName name="КЕ">#REF!</definedName>
    <definedName name="КЕ___0">#REF!</definedName>
    <definedName name="КЕ_22">#REF!</definedName>
    <definedName name="КЕ_26">#REF!</definedName>
    <definedName name="кен">#REF!</definedName>
    <definedName name="л">#REF!</definedName>
    <definedName name="_xlnm.Print_Area" localSheetId="0">'Осн. фін. пок.'!$A$1:$H$187</definedName>
    <definedName name="п">'[14]7  Інші витрати'!#REF!</definedName>
    <definedName name="пдв">'[16]МТР Газ України'!$B$4</definedName>
    <definedName name="пдв_утг">'[16]МТР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[32]Inform!$E$6</definedName>
    <definedName name="р">#REF!</definedName>
    <definedName name="т">[33]Inform!$E$6</definedName>
    <definedName name="тариф">[34]Inform!$G$2</definedName>
    <definedName name="уйцукйцуйу">#REF!</definedName>
    <definedName name="уке">[35]Inform!$G$2</definedName>
    <definedName name="УТГ">'[16]МТР Газ України'!$B$4</definedName>
    <definedName name="фів">'[25]МТР Газ України'!$B$4</definedName>
    <definedName name="фіваіф">'[30]7  Інші витрати'!#REF!</definedName>
    <definedName name="фф">'[27]МТР Газ України'!$F$1</definedName>
    <definedName name="ц">'[14]7  Інші витрати'!#REF!</definedName>
    <definedName name="ччч">'[36]БАЗА  '!#REF!</definedName>
    <definedName name="ш">#REF!</definedName>
  </definedNames>
  <calcPr calcId="162913" fullCalcOnLoad="1"/>
</workbook>
</file>

<file path=xl/calcChain.xml><?xml version="1.0" encoding="utf-8"?>
<calcChain xmlns="http://schemas.openxmlformats.org/spreadsheetml/2006/main">
  <c r="D175" i="14" l="1"/>
  <c r="D176" i="14"/>
  <c r="D33" i="14"/>
  <c r="D181" i="14"/>
  <c r="D180" i="14"/>
  <c r="D179" i="14"/>
  <c r="D178" i="14"/>
  <c r="D177" i="14"/>
  <c r="J161" i="14"/>
  <c r="D161" i="14"/>
  <c r="I161" i="14"/>
  <c r="D131" i="14"/>
  <c r="D70" i="14"/>
  <c r="F70" i="14"/>
  <c r="D61" i="14"/>
  <c r="G60" i="14"/>
  <c r="H34" i="14"/>
  <c r="H35" i="14"/>
  <c r="H36" i="14"/>
  <c r="H38" i="14"/>
  <c r="H39" i="14"/>
  <c r="H41" i="14"/>
  <c r="H42" i="14"/>
  <c r="H43" i="14"/>
  <c r="H44" i="14"/>
  <c r="H46" i="14"/>
  <c r="H47" i="14"/>
  <c r="H48" i="14"/>
  <c r="H49" i="14"/>
  <c r="H50" i="14"/>
  <c r="H52" i="14"/>
  <c r="H53" i="14"/>
  <c r="H55" i="14"/>
  <c r="H56" i="14"/>
  <c r="H57" i="14"/>
  <c r="H58" i="14"/>
  <c r="H59" i="14"/>
  <c r="H60" i="14"/>
  <c r="H62" i="14"/>
  <c r="H63" i="14"/>
  <c r="H64" i="14"/>
  <c r="H65" i="14"/>
  <c r="H66" i="14"/>
  <c r="H67" i="14"/>
  <c r="H68" i="14"/>
  <c r="H69" i="14"/>
  <c r="H71" i="14"/>
  <c r="H72" i="14"/>
  <c r="H73" i="14"/>
  <c r="H74" i="14"/>
  <c r="H75" i="14"/>
  <c r="H77" i="14"/>
  <c r="H79" i="14"/>
  <c r="H80" i="14"/>
  <c r="H82" i="14"/>
  <c r="H83" i="14"/>
  <c r="H85" i="14"/>
  <c r="H86" i="14"/>
  <c r="H87" i="14"/>
  <c r="H88" i="14"/>
  <c r="H89" i="14"/>
  <c r="H91" i="14"/>
  <c r="D45" i="14"/>
  <c r="D40" i="14"/>
  <c r="D92" i="14"/>
  <c r="G52" i="14"/>
  <c r="D140" i="14"/>
  <c r="F131" i="14"/>
  <c r="F130" i="14"/>
  <c r="D130" i="14"/>
  <c r="D137" i="14"/>
  <c r="H107" i="14"/>
  <c r="H108" i="14"/>
  <c r="D146" i="14"/>
  <c r="E124" i="14"/>
  <c r="E125" i="14"/>
  <c r="E126" i="14"/>
  <c r="E127" i="14"/>
  <c r="E128" i="14"/>
  <c r="C152" i="14"/>
  <c r="C151" i="14"/>
  <c r="C150" i="14"/>
  <c r="C149" i="14"/>
  <c r="C148" i="14"/>
  <c r="C147" i="14"/>
  <c r="C146" i="14"/>
  <c r="F45" i="14"/>
  <c r="H45" i="14"/>
  <c r="F181" i="14"/>
  <c r="H181" i="14"/>
  <c r="F180" i="14"/>
  <c r="H180" i="14"/>
  <c r="F179" i="14"/>
  <c r="H179" i="14"/>
  <c r="F178" i="14"/>
  <c r="G178" i="14"/>
  <c r="F177" i="14"/>
  <c r="G177" i="14"/>
  <c r="F176" i="14"/>
  <c r="G176" i="14"/>
  <c r="F168" i="14"/>
  <c r="G168" i="14"/>
  <c r="F161" i="14"/>
  <c r="K161" i="14"/>
  <c r="F154" i="14"/>
  <c r="B16" i="14"/>
  <c r="F140" i="14"/>
  <c r="G140" i="14"/>
  <c r="F118" i="14"/>
  <c r="G118" i="14"/>
  <c r="F111" i="14"/>
  <c r="F104" i="14"/>
  <c r="G104" i="14"/>
  <c r="F101" i="14"/>
  <c r="G101" i="14"/>
  <c r="F96" i="14"/>
  <c r="F84" i="14"/>
  <c r="H84" i="14"/>
  <c r="F81" i="14"/>
  <c r="H81" i="14"/>
  <c r="F78" i="14"/>
  <c r="H78" i="14"/>
  <c r="H70" i="14"/>
  <c r="F61" i="14"/>
  <c r="H61" i="14"/>
  <c r="F37" i="14"/>
  <c r="H37" i="14"/>
  <c r="F33" i="14"/>
  <c r="H33" i="14"/>
  <c r="D168" i="14"/>
  <c r="D154" i="14"/>
  <c r="D104" i="14"/>
  <c r="D101" i="14"/>
  <c r="D96" i="14"/>
  <c r="D84" i="14"/>
  <c r="D81" i="14"/>
  <c r="D78" i="14"/>
  <c r="D76" i="14"/>
  <c r="D54" i="14"/>
  <c r="D51" i="14"/>
  <c r="D37" i="14"/>
  <c r="D118" i="14"/>
  <c r="D111" i="14"/>
  <c r="H111" i="14"/>
  <c r="G49" i="14"/>
  <c r="G58" i="14"/>
  <c r="D152" i="14"/>
  <c r="D151" i="14"/>
  <c r="D149" i="14"/>
  <c r="D150" i="14"/>
  <c r="D148" i="14"/>
  <c r="D147" i="14"/>
  <c r="D128" i="14"/>
  <c r="G35" i="14"/>
  <c r="G34" i="14"/>
  <c r="G36" i="14"/>
  <c r="G48" i="14"/>
  <c r="H172" i="14"/>
  <c r="F128" i="14"/>
  <c r="G128" i="14"/>
  <c r="G37" i="14"/>
  <c r="H32" i="14"/>
  <c r="G88" i="14"/>
  <c r="G82" i="14"/>
  <c r="G46" i="14"/>
  <c r="G41" i="14"/>
  <c r="G42" i="14"/>
  <c r="G44" i="14"/>
  <c r="G47" i="14"/>
  <c r="G50" i="14"/>
  <c r="G53" i="14"/>
  <c r="G56" i="14"/>
  <c r="G57" i="14"/>
  <c r="G59" i="14"/>
  <c r="G62" i="14"/>
  <c r="G63" i="14"/>
  <c r="G64" i="14"/>
  <c r="G66" i="14"/>
  <c r="G67" i="14"/>
  <c r="G68" i="14"/>
  <c r="G69" i="14"/>
  <c r="G71" i="14"/>
  <c r="G72" i="14"/>
  <c r="G73" i="14"/>
  <c r="G74" i="14"/>
  <c r="G75" i="14"/>
  <c r="G77" i="14"/>
  <c r="G79" i="14"/>
  <c r="G83" i="14"/>
  <c r="G86" i="14"/>
  <c r="G87" i="14"/>
  <c r="G89" i="14"/>
  <c r="G91" i="14"/>
  <c r="H97" i="14"/>
  <c r="H98" i="14"/>
  <c r="H99" i="14"/>
  <c r="H100" i="14"/>
  <c r="H102" i="14"/>
  <c r="H103" i="14"/>
  <c r="H105" i="14"/>
  <c r="H106" i="14"/>
  <c r="G97" i="14"/>
  <c r="G98" i="14"/>
  <c r="G99" i="14"/>
  <c r="G100" i="14"/>
  <c r="G102" i="14"/>
  <c r="G103" i="14"/>
  <c r="G105" i="14"/>
  <c r="G106" i="14"/>
  <c r="G107" i="14"/>
  <c r="G108" i="14"/>
  <c r="H112" i="14"/>
  <c r="H113" i="14"/>
  <c r="H114" i="14"/>
  <c r="H115" i="14"/>
  <c r="H116" i="14"/>
  <c r="H117" i="14"/>
  <c r="H119" i="14"/>
  <c r="H120" i="14"/>
  <c r="H121" i="14"/>
  <c r="H122" i="14"/>
  <c r="G112" i="14"/>
  <c r="G113" i="14"/>
  <c r="G114" i="14"/>
  <c r="G115" i="14"/>
  <c r="G116" i="14"/>
  <c r="G117" i="14"/>
  <c r="G119" i="14"/>
  <c r="G120" i="14"/>
  <c r="G121" i="14"/>
  <c r="G122" i="14"/>
  <c r="G111" i="14"/>
  <c r="E118" i="14"/>
  <c r="G146" i="14"/>
  <c r="G147" i="14"/>
  <c r="G148" i="14"/>
  <c r="G150" i="14"/>
  <c r="G151" i="14"/>
  <c r="G152" i="14"/>
  <c r="G149" i="14"/>
  <c r="H149" i="14"/>
  <c r="E145" i="14"/>
  <c r="F145" i="14"/>
  <c r="G145" i="14"/>
  <c r="H145" i="14"/>
  <c r="H155" i="14"/>
  <c r="H156" i="14"/>
  <c r="H157" i="14"/>
  <c r="H158" i="14"/>
  <c r="H159" i="14"/>
  <c r="H160" i="14"/>
  <c r="H162" i="14"/>
  <c r="H165" i="14"/>
  <c r="H166" i="14"/>
  <c r="H167" i="14"/>
  <c r="G155" i="14"/>
  <c r="G156" i="14"/>
  <c r="G157" i="14"/>
  <c r="G158" i="14"/>
  <c r="G159" i="14"/>
  <c r="G160" i="14"/>
  <c r="G165" i="14"/>
  <c r="G166" i="14"/>
  <c r="G167" i="14"/>
  <c r="G182" i="14"/>
  <c r="H182" i="14"/>
  <c r="G65" i="14"/>
  <c r="G80" i="14"/>
  <c r="G85" i="14"/>
  <c r="G55" i="14"/>
  <c r="G43" i="14"/>
  <c r="G164" i="14"/>
  <c r="G84" i="14"/>
  <c r="G163" i="14"/>
  <c r="G162" i="14"/>
  <c r="H164" i="14"/>
  <c r="H163" i="14"/>
  <c r="G90" i="14"/>
  <c r="H138" i="14"/>
  <c r="H136" i="14"/>
  <c r="H132" i="14"/>
  <c r="H134" i="14"/>
  <c r="H133" i="14"/>
  <c r="G136" i="14"/>
  <c r="H135" i="14"/>
  <c r="G132" i="14"/>
  <c r="H139" i="14"/>
  <c r="G138" i="14"/>
  <c r="G139" i="14"/>
  <c r="G133" i="14"/>
  <c r="G135" i="14"/>
  <c r="G134" i="14"/>
  <c r="H173" i="14"/>
  <c r="G173" i="14"/>
  <c r="H174" i="14"/>
  <c r="G172" i="14"/>
  <c r="G174" i="14"/>
  <c r="G171" i="14"/>
  <c r="H171" i="14"/>
  <c r="H170" i="14"/>
  <c r="G170" i="14"/>
  <c r="H169" i="14"/>
  <c r="G169" i="14"/>
  <c r="G131" i="14"/>
  <c r="H131" i="14"/>
  <c r="H141" i="14"/>
  <c r="G141" i="14"/>
  <c r="G142" i="14"/>
  <c r="H142" i="14"/>
  <c r="H101" i="14"/>
  <c r="G70" i="14"/>
  <c r="F76" i="14"/>
  <c r="H76" i="14"/>
  <c r="D145" i="14"/>
  <c r="C145" i="14"/>
  <c r="H154" i="14"/>
  <c r="H168" i="14"/>
  <c r="H176" i="14"/>
  <c r="G154" i="14"/>
  <c r="H140" i="14"/>
  <c r="G180" i="14"/>
  <c r="H161" i="14"/>
  <c r="G179" i="14"/>
  <c r="H178" i="14"/>
  <c r="G161" i="14"/>
  <c r="D143" i="14"/>
  <c r="D127" i="14"/>
  <c r="H104" i="14"/>
  <c r="F109" i="14"/>
  <c r="H109" i="14"/>
  <c r="D109" i="14"/>
  <c r="G61" i="14"/>
  <c r="H96" i="14"/>
  <c r="H177" i="14"/>
  <c r="H118" i="14"/>
  <c r="G96" i="14"/>
  <c r="G181" i="14"/>
  <c r="F54" i="14"/>
  <c r="F51" i="14"/>
  <c r="G78" i="14"/>
  <c r="G33" i="14"/>
  <c r="G109" i="14"/>
  <c r="F137" i="14"/>
  <c r="H130" i="14"/>
  <c r="G130" i="14"/>
  <c r="G76" i="14"/>
  <c r="G45" i="14"/>
  <c r="H128" i="14"/>
  <c r="G81" i="14"/>
  <c r="D93" i="14"/>
  <c r="D94" i="14"/>
  <c r="D126" i="14"/>
  <c r="H54" i="14"/>
  <c r="G54" i="14"/>
  <c r="F40" i="14"/>
  <c r="F93" i="14"/>
  <c r="H93" i="14"/>
  <c r="H51" i="14"/>
  <c r="G51" i="14"/>
  <c r="F175" i="14"/>
  <c r="D124" i="14"/>
  <c r="D125" i="14"/>
  <c r="F143" i="14"/>
  <c r="G137" i="14"/>
  <c r="H137" i="14"/>
  <c r="G40" i="14"/>
  <c r="F92" i="14"/>
  <c r="H40" i="14"/>
  <c r="G93" i="14"/>
  <c r="G175" i="14"/>
  <c r="H175" i="14"/>
  <c r="G143" i="14"/>
  <c r="F127" i="14"/>
  <c r="H143" i="14"/>
  <c r="G92" i="14"/>
  <c r="H92" i="14"/>
  <c r="F94" i="14"/>
  <c r="F126" i="14"/>
  <c r="H126" i="14"/>
  <c r="G94" i="14"/>
  <c r="H127" i="14"/>
  <c r="G127" i="14"/>
  <c r="F125" i="14"/>
  <c r="G125" i="14"/>
  <c r="H94" i="14"/>
  <c r="G126" i="14"/>
  <c r="F124" i="14"/>
  <c r="H124" i="14"/>
  <c r="H125" i="14"/>
  <c r="G124" i="14"/>
</calcChain>
</file>

<file path=xl/sharedStrings.xml><?xml version="1.0" encoding="utf-8"?>
<sst xmlns="http://schemas.openxmlformats.org/spreadsheetml/2006/main" count="255" uniqueCount="233">
  <si>
    <t>капітальне будівництво</t>
  </si>
  <si>
    <t>придбання (виготовлення) основних засобів</t>
  </si>
  <si>
    <t>придбання (створення) нематеріальних активів</t>
  </si>
  <si>
    <t>Витрати на оплату праці</t>
  </si>
  <si>
    <t>Амортизація</t>
  </si>
  <si>
    <t>за ЗКГНГ</t>
  </si>
  <si>
    <t>за СПОДУ</t>
  </si>
  <si>
    <t xml:space="preserve">за  КВЕД  </t>
  </si>
  <si>
    <t xml:space="preserve">Місцезнаходження  </t>
  </si>
  <si>
    <t xml:space="preserve">Телефон </t>
  </si>
  <si>
    <t xml:space="preserve">Прізвище та ініціали керівника  </t>
  </si>
  <si>
    <t xml:space="preserve">Підприємство  </t>
  </si>
  <si>
    <t xml:space="preserve">Організаційно-правова форма </t>
  </si>
  <si>
    <t xml:space="preserve">Вид економічної діяльності    </t>
  </si>
  <si>
    <t xml:space="preserve">Галузь     </t>
  </si>
  <si>
    <t xml:space="preserve">Код рядка </t>
  </si>
  <si>
    <t>Територія</t>
  </si>
  <si>
    <t>Форма власності</t>
  </si>
  <si>
    <t>придбання (виготовлення) інших необоротних матеріальних активів</t>
  </si>
  <si>
    <t>модернізація, модифікація (добудова, дообладнання, реконструкція) основних засобів</t>
  </si>
  <si>
    <t>(підпис)</t>
  </si>
  <si>
    <t>податок на доходи фізичних осіб</t>
  </si>
  <si>
    <t>І. Формування фінансових результатів</t>
  </si>
  <si>
    <t xml:space="preserve">         (ініціали, прізвище)    </t>
  </si>
  <si>
    <t>рентна плата за транспортування</t>
  </si>
  <si>
    <t>_____________________________</t>
  </si>
  <si>
    <t>Середньооблікова кількість штатних працівників</t>
  </si>
  <si>
    <t>за КОАТУУ</t>
  </si>
  <si>
    <t>за КОПФГ</t>
  </si>
  <si>
    <t xml:space="preserve">за ЄДРПОУ </t>
  </si>
  <si>
    <t>Рік</t>
  </si>
  <si>
    <t>Власний капітал</t>
  </si>
  <si>
    <t>IІ. Розрахунки з бюджетом</t>
  </si>
  <si>
    <t>Довгострокові зобов'язання і забезпечення</t>
  </si>
  <si>
    <t>Поточні зобов'язання і забезпечення</t>
  </si>
  <si>
    <t>Стандарти звітності П(с)БОУ</t>
  </si>
  <si>
    <t>Стандарти звітності МСФЗ</t>
  </si>
  <si>
    <t>Основні фінансові показники</t>
  </si>
  <si>
    <t>Коефіцієнт фінансової стійкості</t>
  </si>
  <si>
    <t>Факт наростаючим підсумком з початку року</t>
  </si>
  <si>
    <t>ЗВІТ</t>
  </si>
  <si>
    <t>(квартал, рік)</t>
  </si>
  <si>
    <t>факт</t>
  </si>
  <si>
    <t>Коди</t>
  </si>
  <si>
    <t>минулий рік</t>
  </si>
  <si>
    <t>поточний рік</t>
  </si>
  <si>
    <t xml:space="preserve">план </t>
  </si>
  <si>
    <t>Усього активи</t>
  </si>
  <si>
    <t>Усього зобов'язання і забезпечення</t>
  </si>
  <si>
    <t>відхилення,  +/–</t>
  </si>
  <si>
    <t>виконання, %</t>
  </si>
  <si>
    <t>Найменування показника</t>
  </si>
  <si>
    <t>адміністративно-управлінський персонал</t>
  </si>
  <si>
    <t>директор</t>
  </si>
  <si>
    <t>власні кошти</t>
  </si>
  <si>
    <t>Капітальні інвестиції, усього, у тому числі:</t>
  </si>
  <si>
    <t>Джерела капітальних інвестицій, усього, у тому числі:</t>
  </si>
  <si>
    <t>Середньомісячні витрати на оплату праці одного працівника (гривень), усього, у тому числі:</t>
  </si>
  <si>
    <t>капітальний ремонт</t>
  </si>
  <si>
    <t>Необоротні активи, усього, у тому числі:</t>
  </si>
  <si>
    <t>Основні засоби</t>
  </si>
  <si>
    <t>первісна вартість</t>
  </si>
  <si>
    <t>знос</t>
  </si>
  <si>
    <t>Оборотні активи, усього, у тому числі:</t>
  </si>
  <si>
    <t>Гроші та їх еквіваленти</t>
  </si>
  <si>
    <t>Рентабельність діяльності</t>
  </si>
  <si>
    <t>Рентабельність активів</t>
  </si>
  <si>
    <t>Рентабельність власного капіталу</t>
  </si>
  <si>
    <t>Коефіцієнт зносу основних засобів</t>
  </si>
  <si>
    <r>
      <t xml:space="preserve">Середня кількість працівників </t>
    </r>
    <r>
      <rPr>
        <sz val="14"/>
        <rFont val="Times New Roman"/>
        <family val="1"/>
        <charset val="204"/>
      </rPr>
      <t>(штатних працівників, зовнішніх сумісників та працівників, що працюють за цивільно-правовими договорами)</t>
    </r>
    <r>
      <rPr>
        <b/>
        <sz val="14"/>
        <rFont val="Times New Roman"/>
        <family val="1"/>
        <charset val="204"/>
      </rPr>
      <t>, у тому числі:</t>
    </r>
  </si>
  <si>
    <t xml:space="preserve">                                                 (посада)</t>
  </si>
  <si>
    <t>Отримано залучених коштів, усього, у тому числі:</t>
  </si>
  <si>
    <t>Повернено залучених коштів, усього, у тому числі:</t>
  </si>
  <si>
    <t>Сплата податків та зборів до Державного бюджету України (податкові платежі), усього, у тому числі:</t>
  </si>
  <si>
    <t>Сплата податків та зборів до місцевих бюджетів (податкові платежі)</t>
  </si>
  <si>
    <t>Інші податки, збори та платежі на користь держави,
усього, у тому числі:</t>
  </si>
  <si>
    <t xml:space="preserve">єдиний внесок на загальнообов'язкове державне соціальне страхування               </t>
  </si>
  <si>
    <t>Одиниця виміру, тис. грн</t>
  </si>
  <si>
    <t>рентна плата за користування надрами</t>
  </si>
  <si>
    <t>залучені кредитні кошти</t>
  </si>
  <si>
    <t>бюджетне фінансування</t>
  </si>
  <si>
    <t>інші джерела</t>
  </si>
  <si>
    <t>У тому числі державні гранти і субсидії</t>
  </si>
  <si>
    <t>У тому числі фінансові запозичення</t>
  </si>
  <si>
    <t>довгострокові зобов'язання</t>
  </si>
  <si>
    <t>короткострокові зобов'язання</t>
  </si>
  <si>
    <t>інші фінансові зобов'язання</t>
  </si>
  <si>
    <r>
      <t xml:space="preserve">Орган управління  </t>
    </r>
    <r>
      <rPr>
        <b/>
        <i/>
        <sz val="14"/>
        <rFont val="Times New Roman"/>
        <family val="1"/>
        <charset val="204"/>
      </rPr>
      <t xml:space="preserve"> </t>
    </r>
  </si>
  <si>
    <t>податок на додану вартість, що підлягає сплаті до бюджету за підсумками звітного періоду</t>
  </si>
  <si>
    <t>податок на додану вартість, що підлягає відшкодуванню з бюджету за підсумками звітного періоду</t>
  </si>
  <si>
    <t>податок на землю</t>
  </si>
  <si>
    <t>військовий збір</t>
  </si>
  <si>
    <t>частка орендної плати, що перераховується до місцевого бюджету</t>
  </si>
  <si>
    <t xml:space="preserve">Усього виплат на користь держави </t>
  </si>
  <si>
    <t>8100/1</t>
  </si>
  <si>
    <t>8100/2</t>
  </si>
  <si>
    <t>8100/3</t>
  </si>
  <si>
    <t>8100/4</t>
  </si>
  <si>
    <t>ІІІ. Капітальні інвестиції</t>
  </si>
  <si>
    <t>ІV. Коефіцієнтний аналіз</t>
  </si>
  <si>
    <t>V. Звіт про фінансовий стан</t>
  </si>
  <si>
    <t>VI. Кредитна політика</t>
  </si>
  <si>
    <t>дебіторська заборгованість</t>
  </si>
  <si>
    <t>ДОХОДИ</t>
  </si>
  <si>
    <t>Дохід від надання послуг, в т.ч.:</t>
  </si>
  <si>
    <t>від послуг за договором з НСЗУ</t>
  </si>
  <si>
    <t>від інших платних послуг, що надаються згідно з основною діяльністю КНП</t>
  </si>
  <si>
    <t>Дохід з місцевого бюджету від фінансової підтримки</t>
  </si>
  <si>
    <t xml:space="preserve">Дохід з місцевого бюджету за цільовими програмами </t>
  </si>
  <si>
    <t xml:space="preserve">назва програми </t>
  </si>
  <si>
    <t>Інші доходи, в т. ч.:</t>
  </si>
  <si>
    <t>дохід від операційної оренди активів</t>
  </si>
  <si>
    <t>від додаткової (господарської) діяльності</t>
  </si>
  <si>
    <t>дохід від реалізації активів (крім нерухомого майна)</t>
  </si>
  <si>
    <t>від отриманих благодійних внесків, грантів та дарунків</t>
  </si>
  <si>
    <t>ВИТРАТИ</t>
  </si>
  <si>
    <t>Поточні витрати</t>
  </si>
  <si>
    <t>Заробітна плата</t>
  </si>
  <si>
    <t>Нарахування на оплату праці</t>
  </si>
  <si>
    <t>Використання товарів і послуг</t>
  </si>
  <si>
    <t>Предмети, матеріали, обладнання та інвентар</t>
  </si>
  <si>
    <t>Медикаменти та перев'язувальний матеріал</t>
  </si>
  <si>
    <t>Продукти харчування</t>
  </si>
  <si>
    <t>Оплата послуг (крім комунальних)</t>
  </si>
  <si>
    <t>Витрати на відрядження</t>
  </si>
  <si>
    <t>Витрати та заходи соціального призначення</t>
  </si>
  <si>
    <t>Оплата комунальних послуг та енергоносіїв</t>
  </si>
  <si>
    <t>Оплата теплопостачання</t>
  </si>
  <si>
    <t>Оплата водопостачання та водовідведення</t>
  </si>
  <si>
    <t>Оплата електроенергії</t>
  </si>
  <si>
    <t>Оплата природного газу</t>
  </si>
  <si>
    <t>Оплата інших енергоносіїв та інших комунальних послуг</t>
  </si>
  <si>
    <t>Оплата енергосервісу</t>
  </si>
  <si>
    <t>Дослідження і розробки, виконання державних (регіональних) програм</t>
  </si>
  <si>
    <t>Обслуговування боргових зобов'язань</t>
  </si>
  <si>
    <t>Соціальне забезпечення</t>
  </si>
  <si>
    <t>Виплата пенсій і допомоги</t>
  </si>
  <si>
    <t>Стипендії</t>
  </si>
  <si>
    <t>Капітальні витрати</t>
  </si>
  <si>
    <t>Придбання обладнання та предметів довгострокового використання</t>
  </si>
  <si>
    <t>Капітальне будівництво (придбання)</t>
  </si>
  <si>
    <t>Капітальне будівництво (придбання) житла</t>
  </si>
  <si>
    <t>Капітальне будівництво (придбання) інших об'єктів</t>
  </si>
  <si>
    <t>Капітальний ремонт</t>
  </si>
  <si>
    <t>Капітальний ремонт житлового фонду (приміщень)</t>
  </si>
  <si>
    <t>Капітальний ремонт інших об'єктів</t>
  </si>
  <si>
    <t xml:space="preserve">Реконструкція та реставрація </t>
  </si>
  <si>
    <t>Реконстукція житлового фонду (приміщень)</t>
  </si>
  <si>
    <t>Реконструкція та реставрація інших об'єктів</t>
  </si>
  <si>
    <t>Реставрація пам'яток культури, історії та архітектури</t>
  </si>
  <si>
    <t>Створення державних запасів та резервів</t>
  </si>
  <si>
    <t>Придбання землі та нематеріальних активів</t>
  </si>
  <si>
    <t>УСЬОГО ДОХОДИ</t>
  </si>
  <si>
    <t>УСЬОГО ВИТРАТИ</t>
  </si>
  <si>
    <t>Фінансовий результат</t>
  </si>
  <si>
    <r>
      <t xml:space="preserve">Інші поточні витрати </t>
    </r>
    <r>
      <rPr>
        <i/>
        <sz val="14"/>
        <rFont val="Times New Roman"/>
        <family val="1"/>
        <charset val="204"/>
      </rPr>
      <t>(розшифрувати)</t>
    </r>
  </si>
  <si>
    <r>
      <t>Інші виплати населенню (</t>
    </r>
    <r>
      <rPr>
        <i/>
        <sz val="14"/>
        <rFont val="Times New Roman"/>
        <family val="1"/>
        <charset val="204"/>
      </rPr>
      <t>розшифрувати)</t>
    </r>
  </si>
  <si>
    <t>11000</t>
  </si>
  <si>
    <t>11001</t>
  </si>
  <si>
    <t>11002</t>
  </si>
  <si>
    <t>11003</t>
  </si>
  <si>
    <t>11010</t>
  </si>
  <si>
    <t>11011</t>
  </si>
  <si>
    <t>11012</t>
  </si>
  <si>
    <t>11013</t>
  </si>
  <si>
    <t>лікарі</t>
  </si>
  <si>
    <t>середній медичний персонал</t>
  </si>
  <si>
    <t>молодший медичний персонал</t>
  </si>
  <si>
    <t>інші працівники</t>
  </si>
  <si>
    <t>Фонд оплати праці, у тому числі:</t>
  </si>
  <si>
    <t>13000</t>
  </si>
  <si>
    <t>13001</t>
  </si>
  <si>
    <t>13002</t>
  </si>
  <si>
    <t>13003</t>
  </si>
  <si>
    <t>13004</t>
  </si>
  <si>
    <t>13005</t>
  </si>
  <si>
    <t>13006</t>
  </si>
  <si>
    <t>12000</t>
  </si>
  <si>
    <t>12001</t>
  </si>
  <si>
    <t>12002</t>
  </si>
  <si>
    <t>12003</t>
  </si>
  <si>
    <t>12004</t>
  </si>
  <si>
    <t>12005</t>
  </si>
  <si>
    <t>12006</t>
  </si>
  <si>
    <t>14001</t>
  </si>
  <si>
    <t>14002</t>
  </si>
  <si>
    <t>14003</t>
  </si>
  <si>
    <t>14004</t>
  </si>
  <si>
    <t>14005</t>
  </si>
  <si>
    <t>14006</t>
  </si>
  <si>
    <t>14000</t>
  </si>
  <si>
    <t>15001</t>
  </si>
  <si>
    <t>15002</t>
  </si>
  <si>
    <t>15003</t>
  </si>
  <si>
    <t>15004</t>
  </si>
  <si>
    <t>15005</t>
  </si>
  <si>
    <t>15006</t>
  </si>
  <si>
    <t>Сума простроченої заборгованості із заробітної плати на кінець звітного періоду</t>
  </si>
  <si>
    <t>16000</t>
  </si>
  <si>
    <t>15000</t>
  </si>
  <si>
    <t xml:space="preserve">ПРО ВИКОНАННЯ ФІНАНСОВОГО ПЛАНУ НЕКОМЕРЦІЙНОГО ПІДПРИЄМСТВА </t>
  </si>
  <si>
    <t>1045/1</t>
  </si>
  <si>
    <t>1045/2</t>
  </si>
  <si>
    <t>Інші витрати (розшифрувати)</t>
  </si>
  <si>
    <t>Додаток 2</t>
  </si>
  <si>
    <t>до Порядку  складання, затвердження фінансових планів комунальних некомерційних унітарних підприємств та Закладів (крім розпорядників бюджетних коштів), що належать до спільної власності територіальних громад сіл, селищ, міст Сумської області, та контролю за їх виконанням</t>
  </si>
  <si>
    <t>КНП СОР "Медичний клінінчий центр інфекційних хвороб та дерматології ім. З. Й. Красовицького"</t>
  </si>
  <si>
    <t>Комунальне некомерційне підприємство (установа, організація)</t>
  </si>
  <si>
    <t>Охорона здоров'я</t>
  </si>
  <si>
    <t>Діяльність лікарняних закладів</t>
  </si>
  <si>
    <t>ти.грн.</t>
  </si>
  <si>
    <t>Комунальна</t>
  </si>
  <si>
    <t>(0542)701 241</t>
  </si>
  <si>
    <t>Будніков Ю. В.</t>
  </si>
  <si>
    <t>05481004</t>
  </si>
  <si>
    <t>86.10.</t>
  </si>
  <si>
    <t>Ю.В.Будніков</t>
  </si>
  <si>
    <r>
      <t>Керівник</t>
    </r>
    <r>
      <rPr>
        <sz val="16"/>
        <rFont val="Times New Roman"/>
        <family val="1"/>
        <charset val="204"/>
      </rPr>
      <t xml:space="preserve">                                    Директор</t>
    </r>
  </si>
  <si>
    <t>інші податки, збори та платежі на користь держави</t>
  </si>
  <si>
    <r>
      <t xml:space="preserve">інші доходи </t>
    </r>
    <r>
      <rPr>
        <b/>
        <i/>
        <sz val="14"/>
        <rFont val="Times New Roman"/>
        <family val="1"/>
        <charset val="204"/>
      </rPr>
      <t>(розшифрувати)</t>
    </r>
  </si>
  <si>
    <t>дохід від здачі в оренду майна</t>
  </si>
  <si>
    <t>інші операційні витрати</t>
  </si>
  <si>
    <t>1045/3</t>
  </si>
  <si>
    <t>1045/4</t>
  </si>
  <si>
    <t>дохід від списання ОЗ</t>
  </si>
  <si>
    <t>дохід від безоплатно одержаних активів, в тому числі амортизація</t>
  </si>
  <si>
    <t>відсотки банку</t>
  </si>
  <si>
    <t>Сумська область, м.Суми</t>
  </si>
  <si>
    <t xml:space="preserve">Сумська обласна рада </t>
  </si>
  <si>
    <t>м.Суми, вул.Сумської артбригади, 15</t>
  </si>
  <si>
    <t>за 4 квартал  2024 рік</t>
  </si>
  <si>
    <t>Звітний період (4 квартал 2024 рік)</t>
  </si>
  <si>
    <t>VII. Дані про персонал та витрати на оплату праці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</si>
</sst>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71" formatCode="_-* #,##0.00_₴_-;\-* #,##0.00_₴_-;_-* &quot;-&quot;??_₴_-;_-@_-"/>
    <numFmt numFmtId="187" formatCode="_-* #,##0.00\ _г_р_н_._-;\-* #,##0.00\ _г_р_н_._-;_-* &quot;-&quot;??\ _г_р_н_._-;_-@_-"/>
    <numFmt numFmtId="189" formatCode="#,##0&quot;р.&quot;;[Red]\-#,##0&quot;р.&quot;"/>
    <numFmt numFmtId="190" formatCode="#,##0.00&quot;р.&quot;;\-#,##0.00&quot;р.&quot;"/>
    <numFmt numFmtId="195" formatCode="_-* #,##0.00_р_._-;\-* #,##0.00_р_._-;_-* &quot;-&quot;??_р_._-;_-@_-"/>
    <numFmt numFmtId="196" formatCode="0.0"/>
    <numFmt numFmtId="197" formatCode="#,##0.0"/>
    <numFmt numFmtId="202" formatCode="###\ ##0.000"/>
    <numFmt numFmtId="203" formatCode="_(&quot;$&quot;* #,##0.00_);_(&quot;$&quot;* \(#,##0.00\);_(&quot;$&quot;* &quot;-&quot;??_);_(@_)"/>
    <numFmt numFmtId="204" formatCode="_(* #,##0_);_(* \(#,##0\);_(* &quot;-&quot;_);_(@_)"/>
    <numFmt numFmtId="205" formatCode="_(* #,##0.00_);_(* \(#,##0.00\);_(* &quot;-&quot;??_);_(@_)"/>
    <numFmt numFmtId="206" formatCode="#,##0.0_ ;[Red]\-#,##0.0\ "/>
    <numFmt numFmtId="207" formatCode="0.0;\(0.0\);\ ;\-"/>
    <numFmt numFmtId="213" formatCode="_(* #,##0.0_);_(* \(#,##0.0\);_(* &quot;-&quot;_);_(@_)"/>
    <numFmt numFmtId="214" formatCode="_(* #,##0.00_);_(* \(#,##0.00\);_(* &quot;-&quot;_);_(@_)"/>
    <numFmt numFmtId="218" formatCode="_-* #,##0.0\ _₴_-;\-* #,##0.0\ _₴_-;_-* &quot;-&quot;?\ _₴_-;_-@_-"/>
  </numFmts>
  <fonts count="75">
    <font>
      <sz val="10"/>
      <name val="Arial Cyr"/>
      <charset val="204"/>
    </font>
    <font>
      <sz val="11"/>
      <color indexed="8"/>
      <name val="Calibri"/>
      <family val="2"/>
      <charset val="204"/>
    </font>
    <font>
      <sz val="10"/>
      <name val="Arial Cyr"/>
      <charset val="204"/>
    </font>
    <font>
      <sz val="8"/>
      <name val="Arial Cyr"/>
      <charset val="204"/>
    </font>
    <font>
      <b/>
      <sz val="14"/>
      <name val="Times New Roman"/>
      <family val="1"/>
      <charset val="204"/>
    </font>
    <font>
      <sz val="14"/>
      <name val="Times New Roman"/>
      <family val="1"/>
      <charset val="204"/>
    </font>
    <font>
      <u/>
      <sz val="14"/>
      <name val="Times New Roman"/>
      <family val="1"/>
      <charset val="204"/>
    </font>
    <font>
      <i/>
      <sz val="14"/>
      <name val="Times New Roman"/>
      <family val="1"/>
      <charset val="204"/>
    </font>
    <font>
      <b/>
      <i/>
      <sz val="14"/>
      <name val="Times New Roman"/>
      <family val="1"/>
      <charset val="204"/>
    </font>
    <font>
      <sz val="8"/>
      <name val="Arial"/>
      <family val="2"/>
    </font>
    <font>
      <sz val="10"/>
      <name val="Arial"/>
      <family val="2"/>
      <charset val="204"/>
    </font>
    <font>
      <sz val="10"/>
      <name val="Arial Cyr"/>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1"/>
      <color indexed="8"/>
      <name val="Arial Cyr"/>
      <family val="2"/>
      <charset val="204"/>
    </font>
    <font>
      <sz val="11"/>
      <color indexed="9"/>
      <name val="Arial Cyr"/>
      <family val="2"/>
      <charset val="204"/>
    </font>
    <font>
      <b/>
      <sz val="12"/>
      <name val="Arial"/>
      <family val="2"/>
      <charset val="204"/>
    </font>
    <font>
      <sz val="10"/>
      <name val="FreeSet"/>
      <family val="2"/>
    </font>
    <font>
      <u/>
      <sz val="10"/>
      <color indexed="12"/>
      <name val="Arial"/>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b/>
      <sz val="10"/>
      <name val="Arial"/>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
      <b/>
      <sz val="16"/>
      <name val="Times New Roman"/>
      <family val="1"/>
      <charset val="204"/>
    </font>
    <font>
      <sz val="16"/>
      <name val="Times New Roman"/>
      <family val="1"/>
      <charset val="204"/>
    </font>
    <font>
      <sz val="11"/>
      <color theme="1"/>
      <name val="Calibri"/>
      <family val="2"/>
      <charset val="204"/>
      <scheme val="minor"/>
    </font>
    <font>
      <b/>
      <sz val="14"/>
      <color theme="0"/>
      <name val="Times New Roman"/>
      <family val="1"/>
      <charset val="204"/>
    </font>
    <font>
      <sz val="14"/>
      <color theme="0"/>
      <name val="Times New Roman"/>
      <family val="1"/>
      <charset val="204"/>
    </font>
    <font>
      <sz val="14"/>
      <color rgb="FFFF0000"/>
      <name val="Times New Roman"/>
      <family val="1"/>
      <charset val="204"/>
    </font>
    <font>
      <sz val="10"/>
      <color rgb="FFFF0000"/>
      <name val="Arial Cyr"/>
      <charset val="204"/>
    </font>
    <font>
      <b/>
      <sz val="14"/>
      <color rgb="FFFF0000"/>
      <name val="Times New Roman"/>
      <family val="1"/>
      <charset val="204"/>
    </font>
    <font>
      <i/>
      <sz val="14"/>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44"/>
        <bgColor indexed="64"/>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theme="6" tint="0.79998168889431442"/>
        <bgColor indexed="64"/>
      </patternFill>
    </fill>
    <fill>
      <patternFill patternType="solid">
        <fgColor theme="0"/>
        <bgColor indexed="64"/>
      </patternFill>
    </fill>
  </fills>
  <borders count="2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353">
    <xf numFmtId="0" fontId="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9" fillId="2" borderId="0" applyNumberFormat="0" applyBorder="0" applyAlignment="0" applyProtection="0"/>
    <xf numFmtId="0" fontId="1" fillId="2" borderId="0" applyNumberFormat="0" applyBorder="0" applyAlignment="0" applyProtection="0"/>
    <xf numFmtId="0" fontId="29" fillId="3" borderId="0" applyNumberFormat="0" applyBorder="0" applyAlignment="0" applyProtection="0"/>
    <xf numFmtId="0" fontId="1" fillId="3" borderId="0" applyNumberFormat="0" applyBorder="0" applyAlignment="0" applyProtection="0"/>
    <xf numFmtId="0" fontId="29" fillId="4" borderId="0" applyNumberFormat="0" applyBorder="0" applyAlignment="0" applyProtection="0"/>
    <xf numFmtId="0" fontId="1" fillId="4"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6" borderId="0" applyNumberFormat="0" applyBorder="0" applyAlignment="0" applyProtection="0"/>
    <xf numFmtId="0" fontId="1" fillId="6" borderId="0" applyNumberFormat="0" applyBorder="0" applyAlignment="0" applyProtection="0"/>
    <xf numFmtId="0" fontId="29"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9" borderId="0" applyNumberFormat="0" applyBorder="0" applyAlignment="0" applyProtection="0"/>
    <xf numFmtId="0" fontId="1" fillId="9" borderId="0" applyNumberFormat="0" applyBorder="0" applyAlignment="0" applyProtection="0"/>
    <xf numFmtId="0" fontId="29" fillId="10" borderId="0" applyNumberFormat="0" applyBorder="0" applyAlignment="0" applyProtection="0"/>
    <xf numFmtId="0" fontId="1" fillId="10"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11" borderId="0" applyNumberFormat="0" applyBorder="0" applyAlignment="0" applyProtection="0"/>
    <xf numFmtId="0" fontId="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30" fillId="12" borderId="0" applyNumberFormat="0" applyBorder="0" applyAlignment="0" applyProtection="0"/>
    <xf numFmtId="0" fontId="12" fillId="12" borderId="0" applyNumberFormat="0" applyBorder="0" applyAlignment="0" applyProtection="0"/>
    <xf numFmtId="0" fontId="30" fillId="9" borderId="0" applyNumberFormat="0" applyBorder="0" applyAlignment="0" applyProtection="0"/>
    <xf numFmtId="0" fontId="12" fillId="9" borderId="0" applyNumberFormat="0" applyBorder="0" applyAlignment="0" applyProtection="0"/>
    <xf numFmtId="0" fontId="30" fillId="10" borderId="0" applyNumberFormat="0" applyBorder="0" applyAlignment="0" applyProtection="0"/>
    <xf numFmtId="0" fontId="12" fillId="10"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23" fillId="3" borderId="0" applyNumberFormat="0" applyBorder="0" applyAlignment="0" applyProtection="0"/>
    <xf numFmtId="0" fontId="15" fillId="20" borderId="1" applyNumberFormat="0" applyAlignment="0" applyProtection="0"/>
    <xf numFmtId="0" fontId="20" fillId="21" borderId="2" applyNumberFormat="0" applyAlignment="0" applyProtection="0"/>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187" fontId="10" fillId="0" borderId="0" applyFont="0" applyFill="0" applyBorder="0" applyAlignment="0" applyProtection="0"/>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0" fontId="24" fillId="0" borderId="0" applyNumberFormat="0" applyFill="0" applyBorder="0" applyAlignment="0" applyProtection="0"/>
    <xf numFmtId="202" fontId="32" fillId="0" borderId="0" applyAlignment="0">
      <alignment wrapText="1"/>
    </xf>
    <xf numFmtId="0" fontId="27" fillId="4" borderId="0" applyNumberFormat="0" applyBorder="0" applyAlignment="0" applyProtection="0"/>
    <xf numFmtId="0" fontId="16" fillId="0" borderId="4" applyNumberFormat="0" applyFill="0" applyAlignment="0" applyProtection="0"/>
    <xf numFmtId="0" fontId="17" fillId="0" borderId="5" applyNumberFormat="0" applyFill="0" applyAlignment="0" applyProtection="0"/>
    <xf numFmtId="0" fontId="18" fillId="0" borderId="6" applyNumberFormat="0" applyFill="0" applyAlignment="0" applyProtection="0"/>
    <xf numFmtId="0" fontId="18" fillId="0" borderId="0" applyNumberFormat="0" applyFill="0" applyBorder="0" applyAlignment="0" applyProtection="0"/>
    <xf numFmtId="0" fontId="33" fillId="0" borderId="0" applyNumberFormat="0" applyFill="0" applyBorder="0" applyAlignment="0" applyProtection="0">
      <alignment vertical="top"/>
      <protection locked="0"/>
    </xf>
    <xf numFmtId="0" fontId="13" fillId="7" borderId="1" applyNumberFormat="0" applyAlignment="0" applyProtection="0"/>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34" fillId="22" borderId="7">
      <alignment horizontal="left" vertical="center"/>
      <protection locked="0"/>
    </xf>
    <xf numFmtId="49" fontId="34" fillId="22" borderId="7">
      <alignment horizontal="left" vertical="center"/>
    </xf>
    <xf numFmtId="4" fontId="34" fillId="22" borderId="7">
      <alignment horizontal="right" vertical="center"/>
      <protection locked="0"/>
    </xf>
    <xf numFmtId="4" fontId="34" fillId="22" borderId="7">
      <alignment horizontal="right" vertical="center"/>
    </xf>
    <xf numFmtId="4" fontId="35" fillId="22" borderId="7">
      <alignment horizontal="right" vertical="center"/>
      <protection locked="0"/>
    </xf>
    <xf numFmtId="49" fontId="36" fillId="22" borderId="3">
      <alignment horizontal="left" vertical="center"/>
      <protection locked="0"/>
    </xf>
    <xf numFmtId="49" fontId="36" fillId="22" borderId="3">
      <alignment horizontal="left" vertical="center"/>
    </xf>
    <xf numFmtId="49" fontId="37" fillId="22" borderId="3">
      <alignment horizontal="left" vertical="center"/>
      <protection locked="0"/>
    </xf>
    <xf numFmtId="49" fontId="37" fillId="22" borderId="3">
      <alignment horizontal="left" vertical="center"/>
    </xf>
    <xf numFmtId="4" fontId="36" fillId="22" borderId="3">
      <alignment horizontal="right" vertical="center"/>
      <protection locked="0"/>
    </xf>
    <xf numFmtId="4" fontId="36" fillId="22" borderId="3">
      <alignment horizontal="right" vertical="center"/>
    </xf>
    <xf numFmtId="4" fontId="38" fillId="22" borderId="3">
      <alignment horizontal="right" vertical="center"/>
      <protection locked="0"/>
    </xf>
    <xf numFmtId="49" fontId="31" fillId="22" borderId="3">
      <alignment horizontal="left" vertical="center"/>
      <protection locked="0"/>
    </xf>
    <xf numFmtId="49" fontId="31" fillId="22" borderId="3">
      <alignment horizontal="left" vertical="center"/>
      <protection locked="0"/>
    </xf>
    <xf numFmtId="49" fontId="31" fillId="22" borderId="3">
      <alignment horizontal="left" vertical="center"/>
    </xf>
    <xf numFmtId="49" fontId="31" fillId="22" borderId="3">
      <alignment horizontal="left" vertical="center"/>
    </xf>
    <xf numFmtId="49" fontId="35" fillId="22" borderId="3">
      <alignment horizontal="left" vertical="center"/>
      <protection locked="0"/>
    </xf>
    <xf numFmtId="49" fontId="35" fillId="22" borderId="3">
      <alignment horizontal="left" vertical="center"/>
    </xf>
    <xf numFmtId="4" fontId="31" fillId="22" borderId="3">
      <alignment horizontal="right" vertical="center"/>
      <protection locked="0"/>
    </xf>
    <xf numFmtId="4" fontId="31" fillId="22" borderId="3">
      <alignment horizontal="right" vertical="center"/>
      <protection locked="0"/>
    </xf>
    <xf numFmtId="4" fontId="31" fillId="22" borderId="3">
      <alignment horizontal="right" vertical="center"/>
    </xf>
    <xf numFmtId="4" fontId="31" fillId="22" borderId="3">
      <alignment horizontal="right" vertical="center"/>
    </xf>
    <xf numFmtId="4" fontId="35" fillId="22" borderId="3">
      <alignment horizontal="right" vertical="center"/>
      <protection locked="0"/>
    </xf>
    <xf numFmtId="49" fontId="39" fillId="22" borderId="3">
      <alignment horizontal="left" vertical="center"/>
      <protection locked="0"/>
    </xf>
    <xf numFmtId="49" fontId="39" fillId="22" borderId="3">
      <alignment horizontal="left" vertical="center"/>
    </xf>
    <xf numFmtId="49" fontId="40" fillId="22" borderId="3">
      <alignment horizontal="left" vertical="center"/>
      <protection locked="0"/>
    </xf>
    <xf numFmtId="49" fontId="40" fillId="22" borderId="3">
      <alignment horizontal="left" vertical="center"/>
    </xf>
    <xf numFmtId="4" fontId="39" fillId="22" borderId="3">
      <alignment horizontal="right" vertical="center"/>
      <protection locked="0"/>
    </xf>
    <xf numFmtId="4" fontId="39" fillId="22" borderId="3">
      <alignment horizontal="right" vertical="center"/>
    </xf>
    <xf numFmtId="4" fontId="41" fillId="22" borderId="3">
      <alignment horizontal="right" vertical="center"/>
      <protection locked="0"/>
    </xf>
    <xf numFmtId="49" fontId="42" fillId="0" borderId="3">
      <alignment horizontal="left" vertical="center"/>
      <protection locked="0"/>
    </xf>
    <xf numFmtId="49" fontId="42" fillId="0" borderId="3">
      <alignment horizontal="left" vertical="center"/>
    </xf>
    <xf numFmtId="49" fontId="43" fillId="0" borderId="3">
      <alignment horizontal="left" vertical="center"/>
      <protection locked="0"/>
    </xf>
    <xf numFmtId="49" fontId="43" fillId="0" borderId="3">
      <alignment horizontal="left" vertical="center"/>
    </xf>
    <xf numFmtId="4" fontId="42" fillId="0" borderId="3">
      <alignment horizontal="right" vertical="center"/>
      <protection locked="0"/>
    </xf>
    <xf numFmtId="4" fontId="42" fillId="0" borderId="3">
      <alignment horizontal="right" vertical="center"/>
    </xf>
    <xf numFmtId="4" fontId="43" fillId="0" borderId="3">
      <alignment horizontal="right" vertical="center"/>
      <protection locked="0"/>
    </xf>
    <xf numFmtId="49" fontId="44" fillId="0" borderId="3">
      <alignment horizontal="left" vertical="center"/>
      <protection locked="0"/>
    </xf>
    <xf numFmtId="49" fontId="44" fillId="0" borderId="3">
      <alignment horizontal="left" vertical="center"/>
    </xf>
    <xf numFmtId="49" fontId="45" fillId="0" borderId="3">
      <alignment horizontal="left" vertical="center"/>
      <protection locked="0"/>
    </xf>
    <xf numFmtId="49" fontId="45" fillId="0" borderId="3">
      <alignment horizontal="left" vertical="center"/>
    </xf>
    <xf numFmtId="4" fontId="44" fillId="0" borderId="3">
      <alignment horizontal="right" vertical="center"/>
      <protection locked="0"/>
    </xf>
    <xf numFmtId="4" fontId="44" fillId="0" borderId="3">
      <alignment horizontal="right" vertical="center"/>
    </xf>
    <xf numFmtId="49" fontId="42" fillId="0" borderId="3">
      <alignment horizontal="left" vertical="center"/>
      <protection locked="0"/>
    </xf>
    <xf numFmtId="49" fontId="43" fillId="0" borderId="3">
      <alignment horizontal="left" vertical="center"/>
      <protection locked="0"/>
    </xf>
    <xf numFmtId="4" fontId="42" fillId="0" borderId="3">
      <alignment horizontal="right" vertical="center"/>
      <protection locked="0"/>
    </xf>
    <xf numFmtId="0" fontId="25" fillId="0" borderId="8" applyNumberFormat="0" applyFill="0" applyAlignment="0" applyProtection="0"/>
    <xf numFmtId="0" fontId="22" fillId="23" borderId="0" applyNumberFormat="0" applyBorder="0" applyAlignment="0" applyProtection="0"/>
    <xf numFmtId="0" fontId="10" fillId="0" borderId="0"/>
    <xf numFmtId="0" fontId="10" fillId="0" borderId="0"/>
    <xf numFmtId="0" fontId="10" fillId="24" borderId="0" applyNumberFormat="0" applyFill="0" applyAlignment="0">
      <alignment horizontal="center"/>
      <protection locked="0"/>
    </xf>
    <xf numFmtId="0" fontId="2" fillId="25" borderId="9" applyNumberFormat="0" applyFont="0" applyAlignment="0" applyProtection="0"/>
    <xf numFmtId="4" fontId="46" fillId="26" borderId="3">
      <alignment horizontal="right" vertical="center"/>
      <protection locked="0"/>
    </xf>
    <xf numFmtId="4" fontId="46" fillId="27" borderId="3">
      <alignment horizontal="right" vertical="center"/>
      <protection locked="0"/>
    </xf>
    <xf numFmtId="4" fontId="46" fillId="28" borderId="3">
      <alignment horizontal="right" vertical="center"/>
      <protection locked="0"/>
    </xf>
    <xf numFmtId="0" fontId="14" fillId="20" borderId="10" applyNumberFormat="0" applyAlignment="0" applyProtection="0"/>
    <xf numFmtId="49" fontId="31" fillId="0" borderId="3">
      <alignment horizontal="left" vertical="center" wrapText="1"/>
      <protection locked="0"/>
    </xf>
    <xf numFmtId="49" fontId="31" fillId="0" borderId="3">
      <alignment horizontal="left" vertical="center" wrapText="1"/>
      <protection locked="0"/>
    </xf>
    <xf numFmtId="0" fontId="21" fillId="0" borderId="0" applyNumberFormat="0" applyFill="0" applyBorder="0" applyAlignment="0" applyProtection="0"/>
    <xf numFmtId="0" fontId="19" fillId="0" borderId="11" applyNumberFormat="0" applyFill="0" applyAlignment="0" applyProtection="0"/>
    <xf numFmtId="0" fontId="26" fillId="0" borderId="0" applyNumberFormat="0" applyFill="0" applyBorder="0" applyAlignment="0" applyProtection="0"/>
    <xf numFmtId="0" fontId="30" fillId="16" borderId="0" applyNumberFormat="0" applyBorder="0" applyAlignment="0" applyProtection="0"/>
    <xf numFmtId="0" fontId="12" fillId="16" borderId="0" applyNumberFormat="0" applyBorder="0" applyAlignment="0" applyProtection="0"/>
    <xf numFmtId="0" fontId="30" fillId="17" borderId="0" applyNumberFormat="0" applyBorder="0" applyAlignment="0" applyProtection="0"/>
    <xf numFmtId="0" fontId="12" fillId="17" borderId="0" applyNumberFormat="0" applyBorder="0" applyAlignment="0" applyProtection="0"/>
    <xf numFmtId="0" fontId="30" fillId="18" borderId="0" applyNumberFormat="0" applyBorder="0" applyAlignment="0" applyProtection="0"/>
    <xf numFmtId="0" fontId="12" fillId="18"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9" borderId="0" applyNumberFormat="0" applyBorder="0" applyAlignment="0" applyProtection="0"/>
    <xf numFmtId="0" fontId="12" fillId="19" borderId="0" applyNumberFormat="0" applyBorder="0" applyAlignment="0" applyProtection="0"/>
    <xf numFmtId="0" fontId="47" fillId="7" borderId="1" applyNumberFormat="0" applyAlignment="0" applyProtection="0"/>
    <xf numFmtId="0" fontId="13" fillId="7" borderId="1" applyNumberFormat="0" applyAlignment="0" applyProtection="0"/>
    <xf numFmtId="0" fontId="48" fillId="20" borderId="10" applyNumberFormat="0" applyAlignment="0" applyProtection="0"/>
    <xf numFmtId="0" fontId="14" fillId="20" borderId="10" applyNumberFormat="0" applyAlignment="0" applyProtection="0"/>
    <xf numFmtId="0" fontId="49" fillId="20" borderId="1" applyNumberFormat="0" applyAlignment="0" applyProtection="0"/>
    <xf numFmtId="0" fontId="15" fillId="20" borderId="1" applyNumberFormat="0" applyAlignment="0" applyProtection="0"/>
    <xf numFmtId="203" fontId="10" fillId="0" borderId="0" applyFont="0" applyFill="0" applyBorder="0" applyAlignment="0" applyProtection="0"/>
    <xf numFmtId="0" fontId="50" fillId="0" borderId="4" applyNumberFormat="0" applyFill="0" applyAlignment="0" applyProtection="0"/>
    <xf numFmtId="0" fontId="16" fillId="0" borderId="4" applyNumberFormat="0" applyFill="0" applyAlignment="0" applyProtection="0"/>
    <xf numFmtId="0" fontId="51" fillId="0" borderId="5" applyNumberFormat="0" applyFill="0" applyAlignment="0" applyProtection="0"/>
    <xf numFmtId="0" fontId="17" fillId="0" borderId="5" applyNumberFormat="0" applyFill="0" applyAlignment="0" applyProtection="0"/>
    <xf numFmtId="0" fontId="52" fillId="0" borderId="6" applyNumberFormat="0" applyFill="0" applyAlignment="0" applyProtection="0"/>
    <xf numFmtId="0" fontId="18" fillId="0" borderId="6" applyNumberFormat="0" applyFill="0" applyAlignment="0" applyProtection="0"/>
    <xf numFmtId="0" fontId="52" fillId="0" borderId="0" applyNumberFormat="0" applyFill="0" applyBorder="0" applyAlignment="0" applyProtection="0"/>
    <xf numFmtId="0" fontId="18" fillId="0" borderId="0" applyNumberFormat="0" applyFill="0" applyBorder="0" applyAlignment="0" applyProtection="0"/>
    <xf numFmtId="0" fontId="53" fillId="0" borderId="11" applyNumberFormat="0" applyFill="0" applyAlignment="0" applyProtection="0"/>
    <xf numFmtId="0" fontId="19" fillId="0" borderId="11" applyNumberFormat="0" applyFill="0" applyAlignment="0" applyProtection="0"/>
    <xf numFmtId="0" fontId="54" fillId="21" borderId="2" applyNumberFormat="0" applyAlignment="0" applyProtection="0"/>
    <xf numFmtId="0" fontId="20" fillId="21" borderId="2"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55" fillId="23" borderId="0" applyNumberFormat="0" applyBorder="0" applyAlignment="0" applyProtection="0"/>
    <xf numFmtId="0" fontId="22"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8"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68" fillId="0" borderId="0"/>
    <xf numFmtId="0" fontId="68" fillId="0" borderId="0"/>
    <xf numFmtId="0" fontId="68" fillId="0" borderId="0"/>
    <xf numFmtId="0" fontId="68" fillId="0" borderId="0"/>
    <xf numFmtId="0" fontId="1"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1" fillId="0" borderId="0"/>
    <xf numFmtId="0" fontId="68" fillId="0" borderId="0"/>
    <xf numFmtId="0" fontId="10" fillId="0" borderId="0"/>
    <xf numFmtId="0" fontId="2" fillId="0" borderId="0"/>
    <xf numFmtId="0" fontId="10" fillId="0" borderId="0"/>
    <xf numFmtId="0" fontId="10" fillId="0" borderId="0" applyNumberFormat="0" applyFont="0" applyFill="0" applyBorder="0" applyAlignment="0" applyProtection="0">
      <alignment vertical="top"/>
    </xf>
    <xf numFmtId="0" fontId="10" fillId="0" borderId="0" applyNumberFormat="0" applyFont="0" applyFill="0" applyBorder="0" applyAlignment="0" applyProtection="0">
      <alignment vertical="top"/>
    </xf>
    <xf numFmtId="0" fontId="2" fillId="0" borderId="0"/>
    <xf numFmtId="0" fontId="10" fillId="0" borderId="0"/>
    <xf numFmtId="0" fontId="2" fillId="0" borderId="0"/>
    <xf numFmtId="0" fontId="2" fillId="0" borderId="0"/>
    <xf numFmtId="0" fontId="2" fillId="0" borderId="0"/>
    <xf numFmtId="0" fontId="2" fillId="0" borderId="0"/>
    <xf numFmtId="0" fontId="10" fillId="0" borderId="0"/>
    <xf numFmtId="0" fontId="56" fillId="3" borderId="0" applyNumberFormat="0" applyBorder="0" applyAlignment="0" applyProtection="0"/>
    <xf numFmtId="0" fontId="23" fillId="3" borderId="0" applyNumberFormat="0" applyBorder="0" applyAlignment="0" applyProtection="0"/>
    <xf numFmtId="0" fontId="57" fillId="0" borderId="0" applyNumberFormat="0" applyFill="0" applyBorder="0" applyAlignment="0" applyProtection="0"/>
    <xf numFmtId="0" fontId="24" fillId="0" borderId="0" applyNumberFormat="0" applyFill="0" applyBorder="0" applyAlignment="0" applyProtection="0"/>
    <xf numFmtId="0" fontId="58" fillId="25" borderId="9" applyNumberFormat="0" applyFont="0" applyAlignment="0" applyProtection="0"/>
    <xf numFmtId="0" fontId="10" fillId="25" borderId="9"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9" fillId="0" borderId="8" applyNumberFormat="0" applyFill="0" applyAlignment="0" applyProtection="0"/>
    <xf numFmtId="0" fontId="25" fillId="0" borderId="8" applyNumberFormat="0" applyFill="0" applyAlignment="0" applyProtection="0"/>
    <xf numFmtId="0" fontId="28" fillId="0" borderId="0"/>
    <xf numFmtId="0" fontId="60" fillId="0" borderId="0"/>
    <xf numFmtId="0" fontId="60" fillId="0" borderId="0"/>
    <xf numFmtId="0" fontId="60" fillId="0" borderId="0"/>
    <xf numFmtId="0" fontId="60" fillId="0" borderId="0"/>
    <xf numFmtId="0" fontId="60" fillId="0" borderId="0"/>
    <xf numFmtId="0" fontId="60" fillId="0" borderId="0"/>
    <xf numFmtId="0" fontId="61" fillId="0" borderId="0" applyNumberFormat="0" applyFill="0" applyBorder="0" applyAlignment="0" applyProtection="0"/>
    <xf numFmtId="0" fontId="26" fillId="0" borderId="0" applyNumberFormat="0" applyFill="0" applyBorder="0" applyAlignment="0" applyProtection="0"/>
    <xf numFmtId="204" fontId="62" fillId="0" borderId="0" applyFont="0" applyFill="0" applyBorder="0" applyAlignment="0" applyProtection="0"/>
    <xf numFmtId="205" fontId="62"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90"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206" fontId="2" fillId="0" borderId="0" applyFont="0" applyFill="0" applyBorder="0" applyAlignment="0" applyProtection="0"/>
    <xf numFmtId="206" fontId="2" fillId="0" borderId="0" applyFont="0" applyFill="0" applyBorder="0" applyAlignment="0" applyProtection="0"/>
    <xf numFmtId="195" fontId="2"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7" fontId="1" fillId="0" borderId="0" applyFont="0" applyFill="0" applyBorder="0" applyAlignment="0" applyProtection="0"/>
    <xf numFmtId="189" fontId="2" fillId="0" borderId="0" applyFont="0" applyFill="0" applyBorder="0" applyAlignment="0" applyProtection="0"/>
    <xf numFmtId="187" fontId="2" fillId="0" borderId="0" applyFont="0" applyFill="0" applyBorder="0" applyAlignment="0" applyProtection="0"/>
    <xf numFmtId="0" fontId="63" fillId="4" borderId="0" applyNumberFormat="0" applyBorder="0" applyAlignment="0" applyProtection="0"/>
    <xf numFmtId="0" fontId="27" fillId="4" borderId="0" applyNumberFormat="0" applyBorder="0" applyAlignment="0" applyProtection="0"/>
    <xf numFmtId="207" fontId="64" fillId="22" borderId="12" applyFill="0" applyBorder="0">
      <alignment horizontal="center" vertical="center" wrapText="1"/>
      <protection locked="0"/>
    </xf>
    <xf numFmtId="202" fontId="65" fillId="0" borderId="0">
      <alignment wrapText="1"/>
    </xf>
    <xf numFmtId="202" fontId="32" fillId="0" borderId="0">
      <alignment wrapText="1"/>
    </xf>
  </cellStyleXfs>
  <cellXfs count="174">
    <xf numFmtId="0" fontId="0" fillId="0" borderId="0" xfId="0"/>
    <xf numFmtId="0" fontId="5" fillId="0" borderId="0" xfId="0" applyFont="1" applyFill="1" applyAlignment="1">
      <alignment vertical="center"/>
    </xf>
    <xf numFmtId="0" fontId="5" fillId="0" borderId="0" xfId="0" applyFont="1" applyFill="1" applyBorder="1" applyAlignment="1">
      <alignment vertical="center"/>
    </xf>
    <xf numFmtId="0" fontId="5" fillId="0" borderId="0" xfId="0" applyFont="1" applyFill="1" applyAlignment="1">
      <alignment horizontal="center" vertical="center"/>
    </xf>
    <xf numFmtId="0" fontId="4" fillId="0" borderId="0" xfId="0" applyFont="1" applyFill="1" applyBorder="1" applyAlignment="1">
      <alignment vertical="center"/>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3" xfId="0" applyFont="1" applyFill="1" applyBorder="1" applyAlignment="1">
      <alignment vertical="center" wrapText="1"/>
    </xf>
    <xf numFmtId="0" fontId="4" fillId="0" borderId="0" xfId="0" applyFont="1" applyFill="1" applyBorder="1" applyAlignment="1">
      <alignment horizontal="center" vertical="center"/>
    </xf>
    <xf numFmtId="0" fontId="5" fillId="0" borderId="3" xfId="0" applyFont="1" applyFill="1" applyBorder="1" applyAlignment="1">
      <alignment vertical="center"/>
    </xf>
    <xf numFmtId="0" fontId="5" fillId="0" borderId="0" xfId="0" applyFont="1" applyFill="1" applyBorder="1" applyAlignment="1">
      <alignment horizontal="right" vertical="center"/>
    </xf>
    <xf numFmtId="0" fontId="5" fillId="0" borderId="0" xfId="0" applyFont="1" applyFill="1" applyBorder="1" applyAlignment="1">
      <alignment horizontal="center" vertical="center"/>
    </xf>
    <xf numFmtId="0" fontId="5" fillId="0" borderId="0" xfId="0" applyFont="1" applyFill="1" applyAlignment="1">
      <alignment horizontal="left" vertical="center"/>
    </xf>
    <xf numFmtId="0" fontId="5" fillId="0" borderId="0" xfId="0" applyFont="1" applyFill="1" applyBorder="1" applyAlignment="1">
      <alignment horizontal="left" vertical="center" wrapText="1"/>
    </xf>
    <xf numFmtId="0" fontId="5" fillId="0" borderId="3" xfId="245" applyFont="1" applyFill="1" applyBorder="1" applyAlignment="1">
      <alignment horizontal="left" vertical="center" wrapText="1"/>
    </xf>
    <xf numFmtId="0" fontId="5" fillId="0" borderId="0" xfId="0" applyFont="1" applyFill="1" applyBorder="1" applyAlignment="1">
      <alignment vertical="center" wrapText="1"/>
    </xf>
    <xf numFmtId="0" fontId="5" fillId="0" borderId="3" xfId="245" applyFont="1" applyFill="1" applyBorder="1" applyAlignment="1">
      <alignment horizontal="center" vertical="center"/>
    </xf>
    <xf numFmtId="0" fontId="5" fillId="0" borderId="3" xfId="0" applyNumberFormat="1" applyFont="1" applyFill="1" applyBorder="1" applyAlignment="1">
      <alignment horizontal="center" vertical="center"/>
    </xf>
    <xf numFmtId="0" fontId="4" fillId="0" borderId="0" xfId="0" applyFont="1" applyFill="1" applyBorder="1" applyAlignment="1" applyProtection="1">
      <alignment horizontal="left" vertical="center"/>
      <protection locked="0"/>
    </xf>
    <xf numFmtId="0" fontId="5" fillId="0" borderId="13" xfId="0" applyFont="1" applyFill="1" applyBorder="1" applyAlignment="1">
      <alignment horizontal="center" vertical="center" wrapText="1"/>
    </xf>
    <xf numFmtId="0" fontId="5" fillId="0" borderId="14" xfId="0" applyFont="1" applyFill="1" applyBorder="1" applyAlignment="1">
      <alignment vertical="center"/>
    </xf>
    <xf numFmtId="0" fontId="5" fillId="0" borderId="15" xfId="0" applyFont="1" applyFill="1" applyBorder="1" applyAlignment="1">
      <alignment vertical="center"/>
    </xf>
    <xf numFmtId="0" fontId="5" fillId="0" borderId="0" xfId="0" applyFont="1" applyFill="1" applyBorder="1" applyAlignment="1">
      <alignment horizontal="left" vertical="center"/>
    </xf>
    <xf numFmtId="0" fontId="6" fillId="0" borderId="0" xfId="0" applyFont="1" applyFill="1" applyBorder="1" applyAlignment="1">
      <alignment vertical="center"/>
    </xf>
    <xf numFmtId="0" fontId="5" fillId="0" borderId="14" xfId="0" applyFont="1" applyFill="1" applyBorder="1" applyAlignment="1">
      <alignment vertical="center" wrapText="1"/>
    </xf>
    <xf numFmtId="0" fontId="5" fillId="0" borderId="15" xfId="0" applyFont="1" applyFill="1" applyBorder="1" applyAlignment="1">
      <alignment vertical="center" wrapText="1"/>
    </xf>
    <xf numFmtId="0" fontId="5" fillId="0" borderId="3" xfId="0" applyFont="1" applyFill="1" applyBorder="1" applyAlignment="1" applyProtection="1">
      <alignment horizontal="left" vertical="center" wrapText="1"/>
      <protection locked="0"/>
    </xf>
    <xf numFmtId="204" fontId="5" fillId="0" borderId="3" xfId="0" applyNumberFormat="1" applyFont="1" applyFill="1" applyBorder="1" applyAlignment="1">
      <alignment horizontal="center" vertical="center" wrapText="1"/>
    </xf>
    <xf numFmtId="204" fontId="5" fillId="0" borderId="16" xfId="0" applyNumberFormat="1" applyFont="1" applyFill="1" applyBorder="1" applyAlignment="1">
      <alignment horizontal="center" vertical="center" wrapText="1"/>
    </xf>
    <xf numFmtId="204" fontId="4" fillId="0" borderId="3" xfId="0" applyNumberFormat="1" applyFont="1" applyFill="1" applyBorder="1" applyAlignment="1">
      <alignment horizontal="center" vertical="center" wrapText="1"/>
    </xf>
    <xf numFmtId="213" fontId="5" fillId="0" borderId="3" xfId="0" applyNumberFormat="1" applyFont="1" applyFill="1" applyBorder="1" applyAlignment="1">
      <alignment horizontal="center" vertical="center" wrapText="1"/>
    </xf>
    <xf numFmtId="0" fontId="5" fillId="0" borderId="16" xfId="0" applyNumberFormat="1" applyFont="1" applyFill="1" applyBorder="1" applyAlignment="1">
      <alignment horizontal="center" vertical="center"/>
    </xf>
    <xf numFmtId="0" fontId="5" fillId="0" borderId="16" xfId="0" applyFont="1" applyFill="1" applyBorder="1" applyAlignment="1" applyProtection="1">
      <alignment horizontal="left" vertical="center" wrapText="1"/>
      <protection locked="0"/>
    </xf>
    <xf numFmtId="0" fontId="5" fillId="0" borderId="16" xfId="0" applyFont="1" applyFill="1" applyBorder="1" applyAlignment="1">
      <alignment horizontal="center" vertical="center"/>
    </xf>
    <xf numFmtId="0" fontId="5" fillId="0" borderId="13" xfId="0" applyFont="1" applyFill="1" applyBorder="1" applyAlignment="1" applyProtection="1">
      <alignment horizontal="left" vertical="center" wrapText="1"/>
      <protection locked="0"/>
    </xf>
    <xf numFmtId="0" fontId="5" fillId="0" borderId="13" xfId="0" applyFont="1" applyFill="1" applyBorder="1" applyAlignment="1">
      <alignment horizontal="center" vertical="center"/>
    </xf>
    <xf numFmtId="49" fontId="5" fillId="0" borderId="3" xfId="0" applyNumberFormat="1" applyFont="1" applyFill="1" applyBorder="1" applyAlignment="1">
      <alignment horizontal="center" vertical="center"/>
    </xf>
    <xf numFmtId="49" fontId="5" fillId="0" borderId="13" xfId="0" applyNumberFormat="1" applyFont="1" applyFill="1" applyBorder="1" applyAlignment="1">
      <alignment horizontal="center" vertical="center"/>
    </xf>
    <xf numFmtId="204" fontId="4" fillId="0" borderId="16" xfId="0" applyNumberFormat="1" applyFont="1" applyFill="1" applyBorder="1" applyAlignment="1">
      <alignment horizontal="center" vertical="center" wrapText="1"/>
    </xf>
    <xf numFmtId="0" fontId="5" fillId="0" borderId="17" xfId="245" applyFont="1" applyFill="1" applyBorder="1" applyAlignment="1">
      <alignment horizontal="left" vertical="center" wrapText="1"/>
    </xf>
    <xf numFmtId="0" fontId="5" fillId="0" borderId="17" xfId="0" applyNumberFormat="1" applyFont="1" applyFill="1" applyBorder="1" applyAlignment="1">
      <alignment horizontal="center" vertical="center"/>
    </xf>
    <xf numFmtId="213" fontId="5" fillId="0" borderId="16"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center"/>
    </xf>
    <xf numFmtId="204" fontId="7" fillId="0" borderId="0" xfId="0" applyNumberFormat="1" applyFont="1" applyFill="1" applyBorder="1" applyAlignment="1">
      <alignment horizontal="center" vertical="center" wrapText="1"/>
    </xf>
    <xf numFmtId="197" fontId="7" fillId="0" borderId="0" xfId="0" applyNumberFormat="1" applyFont="1" applyFill="1" applyBorder="1" applyAlignment="1">
      <alignment horizontal="center" vertical="center" wrapText="1"/>
    </xf>
    <xf numFmtId="197" fontId="5" fillId="0" borderId="16" xfId="0" applyNumberFormat="1" applyFont="1" applyFill="1" applyBorder="1" applyAlignment="1">
      <alignment horizontal="right" vertical="center" wrapText="1"/>
    </xf>
    <xf numFmtId="197" fontId="4" fillId="0" borderId="16" xfId="0" applyNumberFormat="1" applyFont="1" applyFill="1" applyBorder="1" applyAlignment="1">
      <alignment horizontal="right" vertical="center" wrapText="1"/>
    </xf>
    <xf numFmtId="213" fontId="4" fillId="0" borderId="3" xfId="0" applyNumberFormat="1" applyFont="1" applyFill="1" applyBorder="1" applyAlignment="1">
      <alignment horizontal="center" vertical="center" wrapText="1"/>
    </xf>
    <xf numFmtId="197" fontId="5" fillId="0" borderId="17" xfId="0" applyNumberFormat="1" applyFont="1" applyFill="1" applyBorder="1" applyAlignment="1">
      <alignment horizontal="right" vertical="center" wrapText="1"/>
    </xf>
    <xf numFmtId="0" fontId="5" fillId="0" borderId="17" xfId="0" applyFont="1" applyFill="1" applyBorder="1" applyAlignment="1" applyProtection="1">
      <alignment horizontal="left" vertical="center" wrapText="1"/>
      <protection locked="0"/>
    </xf>
    <xf numFmtId="0" fontId="5" fillId="0" borderId="3" xfId="0" applyNumberFormat="1" applyFont="1" applyFill="1" applyBorder="1" applyAlignment="1">
      <alignment horizontal="center" vertical="center" wrapText="1"/>
    </xf>
    <xf numFmtId="0" fontId="5" fillId="0" borderId="18" xfId="0" applyFont="1" applyFill="1" applyBorder="1" applyAlignment="1">
      <alignment horizontal="left" vertical="center"/>
    </xf>
    <xf numFmtId="0" fontId="5" fillId="0" borderId="19" xfId="0" applyFont="1" applyFill="1" applyBorder="1" applyAlignment="1">
      <alignment vertical="center" wrapText="1"/>
    </xf>
    <xf numFmtId="0" fontId="5" fillId="0" borderId="14" xfId="0" applyFont="1" applyFill="1" applyBorder="1" applyAlignment="1">
      <alignment horizontal="left" vertical="center"/>
    </xf>
    <xf numFmtId="0" fontId="5" fillId="0" borderId="3" xfId="0" quotePrefix="1" applyNumberFormat="1" applyFont="1" applyFill="1" applyBorder="1" applyAlignment="1">
      <alignment horizontal="center" vertical="center" wrapText="1"/>
    </xf>
    <xf numFmtId="0" fontId="4" fillId="0" borderId="3" xfId="182" applyFont="1" applyFill="1" applyBorder="1" applyAlignment="1">
      <alignment vertical="center" wrapText="1"/>
      <protection locked="0"/>
    </xf>
    <xf numFmtId="0" fontId="5" fillId="0" borderId="3" xfId="182" applyFont="1" applyFill="1" applyBorder="1" applyAlignment="1">
      <alignment vertical="center" wrapText="1"/>
      <protection locked="0"/>
    </xf>
    <xf numFmtId="0" fontId="7" fillId="0" borderId="3" xfId="182" applyFont="1" applyFill="1" applyBorder="1" applyAlignment="1">
      <alignment vertical="center" wrapText="1"/>
      <protection locked="0"/>
    </xf>
    <xf numFmtId="0" fontId="5" fillId="0" borderId="3" xfId="0" applyFont="1" applyFill="1" applyBorder="1" applyAlignment="1" applyProtection="1">
      <alignment vertical="center" wrapText="1"/>
      <protection locked="0"/>
    </xf>
    <xf numFmtId="0" fontId="4" fillId="0" borderId="3" xfId="0" applyFont="1" applyFill="1" applyBorder="1" applyAlignment="1" applyProtection="1">
      <alignment vertical="center" wrapText="1"/>
      <protection locked="0"/>
    </xf>
    <xf numFmtId="49" fontId="5" fillId="0" borderId="3" xfId="182" applyNumberFormat="1" applyFont="1" applyFill="1" applyBorder="1" applyAlignment="1">
      <alignment vertical="center" wrapText="1"/>
      <protection locked="0"/>
    </xf>
    <xf numFmtId="49" fontId="8" fillId="0" borderId="3" xfId="182" applyNumberFormat="1" applyFont="1" applyFill="1" applyBorder="1" applyAlignment="1">
      <alignment vertical="center" wrapText="1"/>
      <protection locked="0"/>
    </xf>
    <xf numFmtId="49" fontId="4" fillId="0" borderId="3" xfId="0" applyNumberFormat="1" applyFont="1" applyFill="1" applyBorder="1" applyAlignment="1">
      <alignment horizontal="center" vertical="center"/>
    </xf>
    <xf numFmtId="0" fontId="4" fillId="0" borderId="3" xfId="0" applyFont="1" applyFill="1" applyBorder="1" applyAlignment="1">
      <alignment horizontal="center" vertical="center"/>
    </xf>
    <xf numFmtId="204" fontId="5" fillId="0" borderId="17" xfId="0" applyNumberFormat="1" applyFont="1" applyFill="1" applyBorder="1" applyAlignment="1">
      <alignment horizontal="center" vertical="center" wrapText="1"/>
    </xf>
    <xf numFmtId="213" fontId="5" fillId="0" borderId="17" xfId="0" applyNumberFormat="1" applyFont="1" applyFill="1" applyBorder="1" applyAlignment="1">
      <alignment horizontal="center" vertical="center" wrapText="1"/>
    </xf>
    <xf numFmtId="0" fontId="4" fillId="29" borderId="3" xfId="182" applyFont="1" applyFill="1" applyBorder="1" applyAlignment="1">
      <alignment vertical="center" wrapText="1"/>
      <protection locked="0"/>
    </xf>
    <xf numFmtId="0" fontId="5" fillId="29" borderId="3" xfId="0" applyFont="1" applyFill="1" applyBorder="1" applyAlignment="1">
      <alignment horizontal="center" vertical="center"/>
    </xf>
    <xf numFmtId="204" fontId="5" fillId="29" borderId="16" xfId="0" applyNumberFormat="1" applyFont="1" applyFill="1" applyBorder="1" applyAlignment="1">
      <alignment horizontal="center" vertical="center" wrapText="1"/>
    </xf>
    <xf numFmtId="197" fontId="5" fillId="29" borderId="16" xfId="0" applyNumberFormat="1" applyFont="1" applyFill="1" applyBorder="1" applyAlignment="1">
      <alignment horizontal="right" vertical="center" wrapText="1"/>
    </xf>
    <xf numFmtId="0" fontId="4" fillId="29" borderId="0" xfId="0" applyFont="1" applyFill="1" applyBorder="1" applyAlignment="1">
      <alignment vertical="center"/>
    </xf>
    <xf numFmtId="204" fontId="4" fillId="29" borderId="3" xfId="0" applyNumberFormat="1" applyFont="1" applyFill="1" applyBorder="1" applyAlignment="1">
      <alignment horizontal="center" vertical="center" wrapText="1"/>
    </xf>
    <xf numFmtId="197" fontId="4" fillId="29" borderId="16" xfId="0" applyNumberFormat="1" applyFont="1" applyFill="1" applyBorder="1" applyAlignment="1">
      <alignment horizontal="right" vertical="center" wrapText="1"/>
    </xf>
    <xf numFmtId="49" fontId="4" fillId="29" borderId="3" xfId="182" applyNumberFormat="1" applyFont="1" applyFill="1" applyBorder="1" applyAlignment="1">
      <alignment vertical="center" wrapText="1"/>
      <protection locked="0"/>
    </xf>
    <xf numFmtId="0" fontId="4" fillId="29" borderId="3" xfId="0" applyFont="1" applyFill="1" applyBorder="1" applyAlignment="1">
      <alignment vertical="center" wrapText="1"/>
    </xf>
    <xf numFmtId="0" fontId="4" fillId="29" borderId="3" xfId="245" applyFont="1" applyFill="1" applyBorder="1" applyAlignment="1">
      <alignment horizontal="left" vertical="center" wrapText="1"/>
    </xf>
    <xf numFmtId="0" fontId="4" fillId="29" borderId="3" xfId="0" applyFont="1" applyFill="1" applyBorder="1" applyAlignment="1" applyProtection="1">
      <alignment horizontal="left" vertical="center" wrapText="1"/>
      <protection locked="0"/>
    </xf>
    <xf numFmtId="0" fontId="5" fillId="29" borderId="3" xfId="0" applyFont="1" applyFill="1" applyBorder="1" applyAlignment="1">
      <alignment horizontal="center" vertical="center" wrapText="1"/>
    </xf>
    <xf numFmtId="204" fontId="5" fillId="29" borderId="3" xfId="0" applyNumberFormat="1" applyFont="1" applyFill="1" applyBorder="1" applyAlignment="1">
      <alignment horizontal="center" vertical="center" wrapText="1"/>
    </xf>
    <xf numFmtId="204" fontId="4" fillId="29" borderId="16" xfId="0" applyNumberFormat="1" applyFont="1" applyFill="1" applyBorder="1" applyAlignment="1">
      <alignment horizontal="center" vertical="center" wrapText="1"/>
    </xf>
    <xf numFmtId="0" fontId="4" fillId="29" borderId="16" xfId="0" applyFont="1" applyFill="1" applyBorder="1" applyAlignment="1" applyProtection="1">
      <alignment horizontal="left" vertical="center" wrapText="1"/>
      <protection locked="0"/>
    </xf>
    <xf numFmtId="0" fontId="5" fillId="29" borderId="3" xfId="0" quotePrefix="1" applyNumberFormat="1" applyFont="1" applyFill="1" applyBorder="1" applyAlignment="1">
      <alignment horizontal="center" vertical="center" wrapText="1"/>
    </xf>
    <xf numFmtId="0" fontId="5" fillId="29" borderId="16" xfId="0" quotePrefix="1" applyNumberFormat="1" applyFont="1" applyFill="1" applyBorder="1" applyAlignment="1">
      <alignment horizontal="center" vertical="center"/>
    </xf>
    <xf numFmtId="49" fontId="5" fillId="29" borderId="16" xfId="0" applyNumberFormat="1" applyFont="1" applyFill="1" applyBorder="1" applyAlignment="1">
      <alignment horizontal="center" vertical="center"/>
    </xf>
    <xf numFmtId="49" fontId="5" fillId="29" borderId="3" xfId="0" applyNumberFormat="1" applyFont="1" applyFill="1" applyBorder="1" applyAlignment="1">
      <alignment horizontal="center" vertical="center"/>
    </xf>
    <xf numFmtId="0" fontId="4" fillId="29" borderId="3" xfId="0" applyFont="1" applyFill="1" applyBorder="1" applyAlignment="1">
      <alignment horizontal="left" vertical="center" wrapText="1"/>
    </xf>
    <xf numFmtId="213" fontId="4" fillId="29" borderId="3" xfId="0" applyNumberFormat="1" applyFont="1" applyFill="1" applyBorder="1" applyAlignment="1">
      <alignment horizontal="center" vertical="center" wrapText="1"/>
    </xf>
    <xf numFmtId="214" fontId="5" fillId="0" borderId="16" xfId="0" applyNumberFormat="1" applyFont="1" applyFill="1" applyBorder="1" applyAlignment="1">
      <alignment horizontal="center" vertical="center" wrapText="1"/>
    </xf>
    <xf numFmtId="0" fontId="4" fillId="29" borderId="0" xfId="0" applyFont="1" applyFill="1" applyBorder="1" applyAlignment="1">
      <alignment horizontal="center" vertical="center"/>
    </xf>
    <xf numFmtId="0" fontId="4" fillId="29" borderId="3" xfId="0" applyFont="1" applyFill="1" applyBorder="1" applyAlignment="1">
      <alignment horizontal="center" vertical="center"/>
    </xf>
    <xf numFmtId="213" fontId="4" fillId="29" borderId="16" xfId="0" applyNumberFormat="1" applyFont="1" applyFill="1" applyBorder="1" applyAlignment="1">
      <alignment horizontal="center" vertical="center" wrapText="1"/>
    </xf>
    <xf numFmtId="213" fontId="4" fillId="0" borderId="16" xfId="0" applyNumberFormat="1" applyFont="1" applyFill="1" applyBorder="1" applyAlignment="1">
      <alignment horizontal="center" vertical="center" wrapText="1"/>
    </xf>
    <xf numFmtId="0" fontId="4" fillId="29" borderId="3" xfId="0" applyFont="1" applyFill="1" applyBorder="1" applyAlignment="1">
      <alignment horizontal="center" vertical="center" wrapText="1"/>
    </xf>
    <xf numFmtId="0" fontId="4" fillId="29" borderId="16" xfId="0" applyFont="1" applyFill="1" applyBorder="1" applyAlignment="1">
      <alignment horizontal="center" vertical="center"/>
    </xf>
    <xf numFmtId="196" fontId="5" fillId="0" borderId="3" xfId="237" applyNumberFormat="1" applyFont="1" applyFill="1" applyBorder="1" applyAlignment="1">
      <alignment horizontal="right" vertical="center" wrapText="1"/>
    </xf>
    <xf numFmtId="49" fontId="4" fillId="29" borderId="3" xfId="0" applyNumberFormat="1" applyFont="1" applyFill="1" applyBorder="1" applyAlignment="1">
      <alignment horizontal="center" vertical="center"/>
    </xf>
    <xf numFmtId="0" fontId="66" fillId="0" borderId="20" xfId="0" applyFont="1" applyFill="1" applyBorder="1" applyAlignment="1">
      <alignment horizontal="left" vertical="center" wrapText="1"/>
    </xf>
    <xf numFmtId="0" fontId="67" fillId="0" borderId="0" xfId="0" quotePrefix="1" applyFont="1" applyFill="1" applyBorder="1" applyAlignment="1">
      <alignment horizontal="center" vertical="center"/>
    </xf>
    <xf numFmtId="0" fontId="67" fillId="0" borderId="0" xfId="0" applyFont="1" applyFill="1" applyBorder="1" applyAlignment="1">
      <alignment vertical="center"/>
    </xf>
    <xf numFmtId="0" fontId="4" fillId="0" borderId="3" xfId="0" applyFont="1" applyFill="1" applyBorder="1" applyAlignment="1">
      <alignment vertical="center" wrapText="1"/>
    </xf>
    <xf numFmtId="213" fontId="5" fillId="0" borderId="16" xfId="0" applyNumberFormat="1" applyFont="1" applyFill="1" applyBorder="1" applyAlignment="1">
      <alignment horizontal="right" vertical="center" wrapText="1"/>
    </xf>
    <xf numFmtId="49" fontId="5" fillId="29" borderId="3" xfId="182" applyNumberFormat="1" applyFont="1" applyFill="1" applyBorder="1" applyAlignment="1">
      <alignment vertical="center" wrapText="1"/>
      <protection locked="0"/>
    </xf>
    <xf numFmtId="0" fontId="0" fillId="0" borderId="0" xfId="0" applyFont="1" applyFill="1" applyAlignment="1">
      <alignment vertical="top" wrapText="1"/>
    </xf>
    <xf numFmtId="197" fontId="69" fillId="0" borderId="16" xfId="0" applyNumberFormat="1" applyFont="1" applyFill="1" applyBorder="1" applyAlignment="1">
      <alignment horizontal="right" vertical="center" wrapText="1"/>
    </xf>
    <xf numFmtId="197" fontId="69" fillId="29" borderId="16" xfId="0" applyNumberFormat="1" applyFont="1" applyFill="1" applyBorder="1" applyAlignment="1">
      <alignment horizontal="right" vertical="center" wrapText="1"/>
    </xf>
    <xf numFmtId="197" fontId="70" fillId="0" borderId="16" xfId="0" applyNumberFormat="1" applyFont="1" applyFill="1" applyBorder="1" applyAlignment="1">
      <alignment horizontal="right" vertical="center" wrapText="1"/>
    </xf>
    <xf numFmtId="204" fontId="5" fillId="0" borderId="15" xfId="0" applyNumberFormat="1" applyFont="1" applyFill="1" applyBorder="1" applyAlignment="1">
      <alignment horizontal="left" vertical="center" wrapText="1"/>
    </xf>
    <xf numFmtId="213" fontId="4" fillId="29" borderId="16" xfId="0" applyNumberFormat="1" applyFont="1" applyFill="1" applyBorder="1" applyAlignment="1">
      <alignment horizontal="right" vertical="center" wrapText="1"/>
    </xf>
    <xf numFmtId="213" fontId="4" fillId="0" borderId="16" xfId="0" applyNumberFormat="1" applyFont="1" applyFill="1" applyBorder="1" applyAlignment="1">
      <alignment horizontal="right" vertical="center" wrapText="1"/>
    </xf>
    <xf numFmtId="213" fontId="69" fillId="0" borderId="16" xfId="0" applyNumberFormat="1" applyFont="1" applyFill="1" applyBorder="1" applyAlignment="1">
      <alignment horizontal="right" vertical="center" wrapText="1"/>
    </xf>
    <xf numFmtId="214" fontId="4" fillId="29" borderId="16" xfId="0" applyNumberFormat="1" applyFont="1" applyFill="1" applyBorder="1" applyAlignment="1">
      <alignment horizontal="center" vertical="center" wrapText="1"/>
    </xf>
    <xf numFmtId="213" fontId="4" fillId="29" borderId="3" xfId="0" applyNumberFormat="1" applyFont="1" applyFill="1" applyBorder="1" applyAlignment="1">
      <alignment horizontal="right" vertical="center" wrapText="1"/>
    </xf>
    <xf numFmtId="197" fontId="5" fillId="0" borderId="3" xfId="0" applyNumberFormat="1" applyFont="1" applyFill="1" applyBorder="1" applyAlignment="1">
      <alignment horizontal="right" vertical="center" wrapText="1"/>
    </xf>
    <xf numFmtId="213" fontId="4" fillId="29" borderId="21" xfId="0" applyNumberFormat="1" applyFont="1" applyFill="1" applyBorder="1" applyAlignment="1">
      <alignment horizontal="center" vertical="center" wrapText="1"/>
    </xf>
    <xf numFmtId="213" fontId="4" fillId="29" borderId="22" xfId="0" applyNumberFormat="1" applyFont="1" applyFill="1" applyBorder="1" applyAlignment="1">
      <alignment horizontal="center" vertical="center" wrapText="1"/>
    </xf>
    <xf numFmtId="0" fontId="71" fillId="0" borderId="0" xfId="0" applyFont="1" applyFill="1" applyBorder="1" applyAlignment="1">
      <alignment horizontal="right" vertical="center"/>
    </xf>
    <xf numFmtId="0" fontId="71" fillId="0" borderId="0" xfId="0" applyFont="1" applyFill="1" applyBorder="1" applyAlignment="1">
      <alignment vertical="center"/>
    </xf>
    <xf numFmtId="0" fontId="71" fillId="0" borderId="0" xfId="0" applyFont="1" applyFill="1" applyBorder="1" applyAlignment="1">
      <alignment horizontal="center" vertical="center"/>
    </xf>
    <xf numFmtId="0" fontId="71" fillId="0" borderId="0" xfId="0" applyFont="1" applyFill="1" applyBorder="1" applyAlignment="1">
      <alignment horizontal="left" vertical="center"/>
    </xf>
    <xf numFmtId="0" fontId="71" fillId="0" borderId="0" xfId="0" applyFont="1" applyFill="1" applyAlignment="1">
      <alignment horizontal="center" vertical="center"/>
    </xf>
    <xf numFmtId="0" fontId="72" fillId="0" borderId="15" xfId="0" applyFont="1" applyFill="1" applyBorder="1" applyAlignment="1"/>
    <xf numFmtId="0" fontId="71" fillId="0" borderId="15" xfId="0" applyFont="1" applyFill="1" applyBorder="1" applyAlignment="1">
      <alignment vertical="center" wrapText="1"/>
    </xf>
    <xf numFmtId="0" fontId="71" fillId="0" borderId="15" xfId="0" applyFont="1" applyFill="1" applyBorder="1" applyAlignment="1">
      <alignment vertical="center"/>
    </xf>
    <xf numFmtId="0" fontId="73" fillId="0" borderId="0" xfId="0" applyFont="1" applyFill="1" applyBorder="1" applyAlignment="1">
      <alignment horizontal="center" vertical="center"/>
    </xf>
    <xf numFmtId="0" fontId="71" fillId="0" borderId="0" xfId="0" applyFont="1" applyFill="1" applyAlignment="1">
      <alignment horizontal="left" vertical="center"/>
    </xf>
    <xf numFmtId="204" fontId="71" fillId="0" borderId="16" xfId="0" applyNumberFormat="1" applyFont="1" applyFill="1" applyBorder="1" applyAlignment="1">
      <alignment horizontal="center" vertical="center" wrapText="1"/>
    </xf>
    <xf numFmtId="213" fontId="71" fillId="0" borderId="16" xfId="0" applyNumberFormat="1" applyFont="1" applyFill="1" applyBorder="1" applyAlignment="1">
      <alignment horizontal="center" vertical="center" wrapText="1"/>
    </xf>
    <xf numFmtId="204" fontId="71" fillId="0" borderId="0" xfId="0" applyNumberFormat="1" applyFont="1" applyFill="1" applyBorder="1" applyAlignment="1">
      <alignment horizontal="center" vertical="center" wrapText="1"/>
    </xf>
    <xf numFmtId="204" fontId="74" fillId="0" borderId="0" xfId="0" applyNumberFormat="1" applyFont="1" applyFill="1" applyBorder="1" applyAlignment="1">
      <alignment horizontal="center" vertical="center" wrapText="1"/>
    </xf>
    <xf numFmtId="214" fontId="4" fillId="29" borderId="3" xfId="0" applyNumberFormat="1" applyFont="1" applyFill="1" applyBorder="1" applyAlignment="1">
      <alignment horizontal="center" vertical="center" wrapText="1"/>
    </xf>
    <xf numFmtId="214" fontId="4" fillId="29" borderId="16" xfId="0" applyNumberFormat="1" applyFont="1" applyFill="1" applyBorder="1" applyAlignment="1">
      <alignment horizontal="right" vertical="center" wrapText="1"/>
    </xf>
    <xf numFmtId="0" fontId="5" fillId="0" borderId="18" xfId="0" applyFont="1" applyFill="1" applyBorder="1" applyAlignment="1">
      <alignment vertical="center"/>
    </xf>
    <xf numFmtId="0" fontId="5" fillId="0" borderId="23" xfId="0" applyFont="1" applyFill="1" applyBorder="1" applyAlignment="1">
      <alignment vertical="center" wrapText="1"/>
    </xf>
    <xf numFmtId="0" fontId="5" fillId="0" borderId="18" xfId="0" applyFont="1" applyFill="1" applyBorder="1" applyAlignment="1">
      <alignment vertical="center" wrapText="1"/>
    </xf>
    <xf numFmtId="197" fontId="70" fillId="29" borderId="16" xfId="0" applyNumberFormat="1" applyFont="1" applyFill="1" applyBorder="1" applyAlignment="1">
      <alignment horizontal="right" vertical="center" wrapText="1"/>
    </xf>
    <xf numFmtId="213" fontId="5" fillId="30" borderId="16" xfId="0" applyNumberFormat="1" applyFont="1" applyFill="1" applyBorder="1" applyAlignment="1">
      <alignment horizontal="center" vertical="center" wrapText="1"/>
    </xf>
    <xf numFmtId="213" fontId="73" fillId="0" borderId="3" xfId="0" applyNumberFormat="1" applyFont="1" applyFill="1" applyBorder="1" applyAlignment="1">
      <alignment horizontal="center" vertical="center" wrapText="1"/>
    </xf>
    <xf numFmtId="213" fontId="71" fillId="0" borderId="3" xfId="0" applyNumberFormat="1" applyFont="1" applyFill="1" applyBorder="1" applyAlignment="1">
      <alignment horizontal="center" vertical="center" wrapText="1"/>
    </xf>
    <xf numFmtId="0" fontId="0" fillId="0" borderId="15" xfId="0" applyFont="1" applyFill="1" applyBorder="1" applyAlignment="1"/>
    <xf numFmtId="204" fontId="5" fillId="0" borderId="0" xfId="0" applyNumberFormat="1" applyFont="1" applyFill="1" applyBorder="1" applyAlignment="1">
      <alignment horizontal="center" vertical="center" wrapText="1"/>
    </xf>
    <xf numFmtId="213" fontId="5" fillId="30" borderId="3" xfId="0" applyNumberFormat="1" applyFont="1" applyFill="1" applyBorder="1" applyAlignment="1">
      <alignment horizontal="center" vertical="center" wrapText="1"/>
    </xf>
    <xf numFmtId="197" fontId="5" fillId="30" borderId="3" xfId="0" applyNumberFormat="1" applyFont="1" applyFill="1" applyBorder="1" applyAlignment="1">
      <alignment horizontal="right" vertical="center" wrapText="1"/>
    </xf>
    <xf numFmtId="197" fontId="5" fillId="30" borderId="3" xfId="0" applyNumberFormat="1" applyFont="1" applyFill="1" applyBorder="1" applyAlignment="1">
      <alignment vertical="center" wrapText="1"/>
    </xf>
    <xf numFmtId="197" fontId="4" fillId="29" borderId="3" xfId="0" applyNumberFormat="1" applyFont="1" applyFill="1" applyBorder="1" applyAlignment="1">
      <alignment horizontal="right" vertical="center" wrapText="1"/>
    </xf>
    <xf numFmtId="4" fontId="5" fillId="30" borderId="3" xfId="0" applyNumberFormat="1" applyFont="1" applyFill="1" applyBorder="1" applyAlignment="1">
      <alignment horizontal="right" vertical="center" wrapText="1"/>
    </xf>
    <xf numFmtId="204" fontId="5" fillId="30" borderId="3" xfId="0" applyNumberFormat="1" applyFont="1" applyFill="1" applyBorder="1" applyAlignment="1">
      <alignment horizontal="center" vertical="center" wrapText="1"/>
    </xf>
    <xf numFmtId="213" fontId="4" fillId="30" borderId="16" xfId="0" applyNumberFormat="1" applyFont="1" applyFill="1" applyBorder="1" applyAlignment="1">
      <alignment horizontal="center" vertical="center" wrapText="1"/>
    </xf>
    <xf numFmtId="218" fontId="4" fillId="29" borderId="0" xfId="0" applyNumberFormat="1" applyFont="1" applyFill="1" applyBorder="1" applyAlignment="1">
      <alignment vertical="center"/>
    </xf>
    <xf numFmtId="0" fontId="4" fillId="0" borderId="24" xfId="0" applyFont="1" applyFill="1" applyBorder="1" applyAlignment="1" applyProtection="1">
      <alignment horizontal="center" vertical="center" wrapText="1"/>
      <protection locked="0"/>
    </xf>
    <xf numFmtId="0" fontId="4" fillId="0" borderId="25" xfId="0" applyFont="1" applyFill="1" applyBorder="1" applyAlignment="1" applyProtection="1">
      <alignment horizontal="center" vertical="center" wrapText="1"/>
      <protection locked="0"/>
    </xf>
    <xf numFmtId="0" fontId="4" fillId="0" borderId="26" xfId="0" applyFont="1" applyFill="1" applyBorder="1" applyAlignment="1" applyProtection="1">
      <alignment horizontal="center" vertical="center" wrapText="1"/>
      <protection locked="0"/>
    </xf>
    <xf numFmtId="0" fontId="4" fillId="0" borderId="24"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0" borderId="24" xfId="237" applyNumberFormat="1" applyFont="1" applyFill="1" applyBorder="1" applyAlignment="1">
      <alignment horizontal="center" vertical="center" wrapText="1"/>
    </xf>
    <xf numFmtId="0" fontId="4" fillId="0" borderId="25" xfId="237" applyNumberFormat="1" applyFont="1" applyFill="1" applyBorder="1" applyAlignment="1">
      <alignment horizontal="center" vertical="center" wrapText="1"/>
    </xf>
    <xf numFmtId="0" fontId="4" fillId="0" borderId="26" xfId="237" applyNumberFormat="1" applyFont="1" applyFill="1" applyBorder="1" applyAlignment="1">
      <alignment horizontal="center" vertical="center" wrapText="1"/>
    </xf>
    <xf numFmtId="0" fontId="5" fillId="0" borderId="15" xfId="0" applyFont="1" applyFill="1" applyBorder="1" applyAlignment="1">
      <alignment horizontal="left" vertical="center" wrapText="1"/>
    </xf>
    <xf numFmtId="0" fontId="5" fillId="0" borderId="0" xfId="0" applyFont="1" applyFill="1" applyAlignment="1">
      <alignment horizontal="center" vertical="center"/>
    </xf>
    <xf numFmtId="0" fontId="66" fillId="0" borderId="20" xfId="0" applyFont="1" applyFill="1" applyBorder="1" applyAlignment="1">
      <alignment horizontal="center" vertical="center"/>
    </xf>
    <xf numFmtId="197" fontId="67" fillId="0" borderId="0" xfId="0" applyNumberFormat="1" applyFont="1" applyFill="1" applyBorder="1" applyAlignment="1">
      <alignment horizontal="center" vertical="center" wrapText="1"/>
    </xf>
    <xf numFmtId="197" fontId="67" fillId="0" borderId="0" xfId="0" quotePrefix="1" applyNumberFormat="1" applyFont="1" applyFill="1" applyBorder="1" applyAlignment="1">
      <alignment horizontal="center" vertical="center" wrapText="1"/>
    </xf>
    <xf numFmtId="0" fontId="5" fillId="0" borderId="0"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20" xfId="0" applyFont="1" applyFill="1" applyBorder="1" applyAlignment="1">
      <alignment horizontal="left" vertical="center" wrapText="1"/>
    </xf>
    <xf numFmtId="0" fontId="4" fillId="0" borderId="0" xfId="0" applyFont="1" applyFill="1" applyBorder="1" applyAlignment="1">
      <alignment horizontal="center" vertical="center"/>
    </xf>
    <xf numFmtId="0" fontId="5" fillId="0" borderId="18" xfId="0" applyFont="1" applyFill="1" applyBorder="1" applyAlignment="1">
      <alignment horizontal="left" vertical="center" wrapText="1"/>
    </xf>
    <xf numFmtId="0" fontId="5" fillId="0" borderId="0" xfId="0" applyFont="1" applyFill="1" applyBorder="1" applyAlignment="1">
      <alignment vertical="top" wrapText="1"/>
    </xf>
    <xf numFmtId="0" fontId="0" fillId="0" borderId="0" xfId="0" applyFont="1" applyFill="1" applyAlignment="1">
      <alignment wrapText="1"/>
    </xf>
    <xf numFmtId="0" fontId="0" fillId="0" borderId="20" xfId="0" applyFont="1" applyFill="1" applyBorder="1" applyAlignment="1">
      <alignment wrapText="1"/>
    </xf>
    <xf numFmtId="0" fontId="0" fillId="0" borderId="18" xfId="0" applyFont="1" applyFill="1" applyBorder="1" applyAlignment="1">
      <alignment horizontal="left" vertical="center" wrapText="1"/>
    </xf>
    <xf numFmtId="0" fontId="5" fillId="0" borderId="3" xfId="245" applyFont="1" applyFill="1" applyBorder="1" applyAlignment="1">
      <alignment horizontal="center" vertical="center"/>
    </xf>
  </cellXfs>
  <cellStyles count="353">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xfId="105"/>
    <cellStyle name="Heading 1" xfId="106"/>
    <cellStyle name="Heading 2"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xfId="179"/>
    <cellStyle name="Normal 2" xfId="180"/>
    <cellStyle name="Normal_2005_03_15-Финансовый_БГ" xfId="181"/>
    <cellStyle name="Normal_GSE DCF_Model_31_07_09 final" xfId="182"/>
    <cellStyle name="Note"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Плохой 2" xfId="285"/>
    <cellStyle name="Плохой 3" xfId="286"/>
    <cellStyle name="Пояснение 2" xfId="287"/>
    <cellStyle name="Пояснение 3" xfId="288"/>
    <cellStyle name="Примечание 2" xfId="289"/>
    <cellStyle name="Примечание 3" xfId="290"/>
    <cellStyle name="Процентный 2" xfId="291"/>
    <cellStyle name="Процентный 2 10" xfId="292"/>
    <cellStyle name="Процентный 2 11" xfId="293"/>
    <cellStyle name="Процентный 2 12" xfId="294"/>
    <cellStyle name="Процентный 2 13" xfId="295"/>
    <cellStyle name="Процентный 2 14" xfId="296"/>
    <cellStyle name="Процентный 2 15" xfId="297"/>
    <cellStyle name="Процентный 2 16" xfId="298"/>
    <cellStyle name="Процентный 2 2" xfId="299"/>
    <cellStyle name="Процентный 2 3" xfId="300"/>
    <cellStyle name="Процентный 2 4" xfId="301"/>
    <cellStyle name="Процентный 2 5" xfId="302"/>
    <cellStyle name="Процентный 2 6" xfId="303"/>
    <cellStyle name="Процентный 2 7" xfId="304"/>
    <cellStyle name="Процентный 2 8" xfId="305"/>
    <cellStyle name="Процентный 2 9" xfId="306"/>
    <cellStyle name="Процентный 3" xfId="307"/>
    <cellStyle name="Процентный 4" xfId="308"/>
    <cellStyle name="Процентный 4 2" xfId="309"/>
    <cellStyle name="Связанная ячейка 2" xfId="310"/>
    <cellStyle name="Связанная ячейка 3" xfId="311"/>
    <cellStyle name="Стиль 1" xfId="312"/>
    <cellStyle name="Стиль 1 2" xfId="313"/>
    <cellStyle name="Стиль 1 3" xfId="314"/>
    <cellStyle name="Стиль 1 4" xfId="315"/>
    <cellStyle name="Стиль 1 5" xfId="316"/>
    <cellStyle name="Стиль 1 6" xfId="317"/>
    <cellStyle name="Стиль 1 7" xfId="318"/>
    <cellStyle name="Текст предупреждения 2" xfId="319"/>
    <cellStyle name="Текст предупреждения 3" xfId="320"/>
    <cellStyle name="Тысячи [0]_1.62" xfId="321"/>
    <cellStyle name="Тысячи_1.62" xfId="322"/>
    <cellStyle name="Финансовый 2" xfId="323"/>
    <cellStyle name="Финансовый 2 10" xfId="324"/>
    <cellStyle name="Финансовый 2 11" xfId="325"/>
    <cellStyle name="Финансовый 2 12" xfId="326"/>
    <cellStyle name="Финансовый 2 13" xfId="327"/>
    <cellStyle name="Финансовый 2 14" xfId="328"/>
    <cellStyle name="Финансовый 2 15" xfId="329"/>
    <cellStyle name="Финансовый 2 16" xfId="330"/>
    <cellStyle name="Финансовый 2 17" xfId="331"/>
    <cellStyle name="Финансовый 2 2" xfId="332"/>
    <cellStyle name="Финансовый 2 3" xfId="333"/>
    <cellStyle name="Финансовый 2 4" xfId="334"/>
    <cellStyle name="Финансовый 2 5" xfId="335"/>
    <cellStyle name="Финансовый 2 6" xfId="336"/>
    <cellStyle name="Финансовый 2 7" xfId="337"/>
    <cellStyle name="Финансовый 2 8" xfId="338"/>
    <cellStyle name="Финансовый 2 9" xfId="339"/>
    <cellStyle name="Финансовый 3" xfId="340"/>
    <cellStyle name="Финансовый 3 2" xfId="341"/>
    <cellStyle name="Финансовый 4" xfId="342"/>
    <cellStyle name="Финансовый 4 2" xfId="343"/>
    <cellStyle name="Финансовый 4 3" xfId="344"/>
    <cellStyle name="Финансовый 5" xfId="345"/>
    <cellStyle name="Финансовый 6" xfId="346"/>
    <cellStyle name="Финансовый 7" xfId="347"/>
    <cellStyle name="Хороший 2" xfId="348"/>
    <cellStyle name="Хороший 3" xfId="349"/>
    <cellStyle name="числовой" xfId="350"/>
    <cellStyle name="Ю" xfId="351"/>
    <cellStyle name="Ю-FreeSet_10" xfId="3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Ariadna\Sum_pok.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22020\&#1060;&#1110;&#1085;&#1072;&#1085;&#1089;&#1086;&#1074;&#1110;%20&#1087;&#1083;&#1072;&#1085;&#1080;\&#1053;&#1040;&#1050;%20&#1053;&#1072;&#1092;&#1090;&#1086;&#1075;&#1072;&#1079;\2014\&#1030;%20&#1088;&#1077;&#1076;&#1072;&#1082;&#1094;&#1110;&#1103;%20(14.02.2014)\003%20&#1076;&#1086;&#1076;&#1072;&#1090;&#1082;&#108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sheetName val="Real GDP &amp; Real IP (u)"/>
      <sheetName val="Real GDP &amp; Real IP (e)"/>
      <sheetName val="GDP_gr"/>
      <sheetName val="Светлые"/>
      <sheetName val="адмін (2)"/>
      <sheetName val="Лист 1"/>
      <sheetName val="Real_GDP_&amp;_Real_IP_(u)"/>
      <sheetName val="Real_GDP_&amp;_Real_IP_(e)"/>
    </sheetNames>
    <sheetDataSet>
      <sheetData sheetId="0"/>
      <sheetData sheetId="1"/>
      <sheetData sheetId="2"/>
      <sheetData sheetId="3"/>
      <sheetData sheetId="4" refreshError="1"/>
      <sheetData sheetId="5" refreshError="1"/>
      <sheetData sheetId="6" refreshError="1"/>
      <sheetData sheetId="7"/>
      <sheetData sheetId="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 val="#REF!"/>
      <sheetName val="Sum_pok.xls"/>
      <sheetName val="січ-лют."/>
      <sheetName val="430 сыч-лютий"/>
      <sheetName val="бер"/>
      <sheetName val="430 бер"/>
      <sheetName val="січ-бер"/>
      <sheetName val="430 сыч-бер"/>
      <sheetName val="7  Інші витрати"/>
      <sheetName val="ОСВ МСФЗ"/>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Лист1"/>
      <sheetName val="МТР все 2"/>
    </sheetNames>
    <sheetDataSet>
      <sheetData sheetId="0" refreshError="1"/>
      <sheetData sheetId="1" refreshError="1"/>
      <sheetData sheetId="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sheetData sheetId="1"/>
      <sheetData sheetId="2"/>
      <sheetData sheetId="3"/>
      <sheetData sheetId="4"/>
      <sheetData sheetId="5"/>
      <sheetData sheetId="6"/>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 val="GDP"/>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 sheetId="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додаток до звіту"/>
    </sheetNames>
    <sheetDataSet>
      <sheetData sheetId="0" refreshError="1"/>
      <sheetData sheetId="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додаток до звіту"/>
    </sheetNames>
    <sheetDataSet>
      <sheetData sheetId="0" refreshError="1"/>
      <sheetData sheetId="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додаток до звіту"/>
    </sheetNames>
    <sheetDataSet>
      <sheetData sheetId="0" refreshError="1"/>
      <sheetData sheetId="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 val="Inform"/>
      <sheetName val="додаток до звіту"/>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Ener "/>
      <sheetName val="додаток до звіту"/>
    </sheetNames>
    <sheetDataSet>
      <sheetData sheetId="0" refreshError="1"/>
      <sheetData sheetId="1" refreshError="1"/>
      <sheetData sheetId="2"/>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 val="БАЗА  "/>
      <sheetName val="Inform"/>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199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Infor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 val="Рабоч"/>
      <sheetName val="11)423+424"/>
      <sheetName val="Chart_of_accs"/>
      <sheetName val="Лист1"/>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 val="Infor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додаток до звіту"/>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 Газ України"/>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ерн.фил"/>
      <sheetName val="Джурчи"/>
      <sheetName val="УГВ"/>
      <sheetName val="ЧорНГ"/>
      <sheetName val="Додаток 1"/>
      <sheetName val="Додаток2"/>
      <sheetName val="Графік"/>
      <sheetName val="ГрОДА"/>
      <sheetName val="Мфілія"/>
      <sheetName val="Харків"/>
      <sheetName val="Донецьк"/>
      <sheetName val="Черкаси"/>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додаток до звіту"/>
      <sheetName val="Лист2"/>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K511"/>
  <sheetViews>
    <sheetView tabSelected="1" view="pageBreakPreview" zoomScale="70" zoomScaleNormal="70" zoomScaleSheetLayoutView="70" workbookViewId="0">
      <selection activeCell="F175" sqref="F175"/>
    </sheetView>
  </sheetViews>
  <sheetFormatPr defaultRowHeight="18.75"/>
  <cols>
    <col min="1" max="1" width="94.28515625" style="2" customWidth="1"/>
    <col min="2" max="2" width="17.140625" style="12" customWidth="1"/>
    <col min="3" max="3" width="30.7109375" style="118" customWidth="1"/>
    <col min="4" max="4" width="30.7109375" style="12" customWidth="1"/>
    <col min="5" max="6" width="30.7109375" style="118" customWidth="1"/>
    <col min="7" max="7" width="25.7109375" style="12" customWidth="1"/>
    <col min="8" max="8" width="21.7109375" style="12" customWidth="1"/>
    <col min="9" max="9" width="14.140625" style="2" customWidth="1"/>
    <col min="10" max="10" width="20.140625" style="2" customWidth="1"/>
    <col min="11" max="16384" width="9.140625" style="2"/>
  </cols>
  <sheetData>
    <row r="1" spans="1:9" ht="18.75" customHeight="1">
      <c r="B1" s="11"/>
      <c r="C1" s="116"/>
      <c r="D1" s="11"/>
      <c r="E1" s="117"/>
      <c r="F1" s="2" t="s">
        <v>204</v>
      </c>
      <c r="G1" s="2"/>
      <c r="H1" s="2"/>
    </row>
    <row r="2" spans="1:9" ht="18.75" customHeight="1">
      <c r="A2" s="24"/>
      <c r="E2" s="117"/>
      <c r="F2" s="169" t="s">
        <v>205</v>
      </c>
      <c r="G2" s="170"/>
      <c r="H2" s="170"/>
      <c r="I2" s="103"/>
    </row>
    <row r="3" spans="1:9" ht="18.75" customHeight="1">
      <c r="A3" s="12"/>
      <c r="E3" s="119"/>
      <c r="F3" s="170"/>
      <c r="G3" s="170"/>
      <c r="H3" s="170"/>
      <c r="I3" s="103"/>
    </row>
    <row r="4" spans="1:9" ht="18.75" customHeight="1">
      <c r="A4" s="12"/>
      <c r="E4" s="119"/>
      <c r="F4" s="170"/>
      <c r="G4" s="170"/>
      <c r="H4" s="170"/>
      <c r="I4" s="103"/>
    </row>
    <row r="5" spans="1:9" ht="18.75" customHeight="1">
      <c r="A5" s="12"/>
      <c r="E5" s="119"/>
      <c r="F5" s="170"/>
      <c r="G5" s="170"/>
      <c r="H5" s="170"/>
      <c r="I5" s="103"/>
    </row>
    <row r="6" spans="1:9" ht="20.25" customHeight="1">
      <c r="B6" s="3"/>
      <c r="C6" s="120"/>
      <c r="D6" s="3"/>
      <c r="F6" s="171"/>
      <c r="G6" s="171"/>
      <c r="H6" s="171"/>
    </row>
    <row r="7" spans="1:9" ht="20.100000000000001" customHeight="1">
      <c r="A7" s="54" t="s">
        <v>30</v>
      </c>
      <c r="B7" s="158"/>
      <c r="C7" s="158"/>
      <c r="D7" s="158"/>
      <c r="E7" s="158"/>
      <c r="F7" s="132"/>
      <c r="G7" s="52"/>
      <c r="H7" s="5" t="s">
        <v>43</v>
      </c>
    </row>
    <row r="8" spans="1:9" ht="38.25" customHeight="1">
      <c r="A8" s="53" t="s">
        <v>11</v>
      </c>
      <c r="B8" s="166" t="s">
        <v>206</v>
      </c>
      <c r="C8" s="166"/>
      <c r="D8" s="166"/>
      <c r="E8" s="166"/>
      <c r="F8" s="133"/>
      <c r="G8" s="10" t="s">
        <v>29</v>
      </c>
      <c r="H8" s="63" t="s">
        <v>214</v>
      </c>
    </row>
    <row r="9" spans="1:9" ht="20.100000000000001" customHeight="1">
      <c r="A9" s="21" t="s">
        <v>12</v>
      </c>
      <c r="B9" s="158" t="s">
        <v>207</v>
      </c>
      <c r="C9" s="158"/>
      <c r="D9" s="158"/>
      <c r="E9" s="158"/>
      <c r="F9" s="132"/>
      <c r="G9" s="10" t="s">
        <v>28</v>
      </c>
      <c r="H9" s="64">
        <v>430</v>
      </c>
    </row>
    <row r="10" spans="1:9" ht="20.100000000000001" customHeight="1">
      <c r="A10" s="21" t="s">
        <v>16</v>
      </c>
      <c r="B10" s="158" t="s">
        <v>227</v>
      </c>
      <c r="C10" s="158"/>
      <c r="D10" s="158"/>
      <c r="E10" s="158"/>
      <c r="F10" s="132"/>
      <c r="G10" s="10" t="s">
        <v>27</v>
      </c>
      <c r="H10" s="64">
        <v>5910136600</v>
      </c>
    </row>
    <row r="11" spans="1:9" ht="20.100000000000001" customHeight="1">
      <c r="A11" s="25" t="s">
        <v>87</v>
      </c>
      <c r="B11" s="158" t="s">
        <v>228</v>
      </c>
      <c r="C11" s="158"/>
      <c r="D11" s="158"/>
      <c r="E11" s="158"/>
      <c r="F11" s="134"/>
      <c r="G11" s="10" t="s">
        <v>6</v>
      </c>
      <c r="H11" s="5"/>
    </row>
    <row r="12" spans="1:9" ht="20.100000000000001" customHeight="1">
      <c r="A12" s="25" t="s">
        <v>14</v>
      </c>
      <c r="B12" s="158" t="s">
        <v>208</v>
      </c>
      <c r="C12" s="158"/>
      <c r="D12" s="158"/>
      <c r="E12" s="158"/>
      <c r="F12" s="134"/>
      <c r="G12" s="10" t="s">
        <v>5</v>
      </c>
      <c r="H12" s="5"/>
    </row>
    <row r="13" spans="1:9" ht="20.100000000000001" customHeight="1">
      <c r="A13" s="25" t="s">
        <v>13</v>
      </c>
      <c r="B13" s="158" t="s">
        <v>209</v>
      </c>
      <c r="C13" s="158"/>
      <c r="D13" s="158"/>
      <c r="E13" s="158"/>
      <c r="F13" s="134"/>
      <c r="G13" s="10" t="s">
        <v>7</v>
      </c>
      <c r="H13" s="64" t="s">
        <v>215</v>
      </c>
    </row>
    <row r="14" spans="1:9" ht="20.100000000000001" customHeight="1">
      <c r="A14" s="25" t="s">
        <v>77</v>
      </c>
      <c r="B14" s="158" t="s">
        <v>210</v>
      </c>
      <c r="C14" s="158"/>
      <c r="D14" s="158"/>
      <c r="E14" s="158"/>
      <c r="F14" s="158" t="s">
        <v>35</v>
      </c>
      <c r="G14" s="168"/>
      <c r="H14" s="8"/>
    </row>
    <row r="15" spans="1:9" ht="20.100000000000001" customHeight="1">
      <c r="A15" s="25" t="s">
        <v>17</v>
      </c>
      <c r="B15" s="158" t="s">
        <v>211</v>
      </c>
      <c r="C15" s="158"/>
      <c r="D15" s="158"/>
      <c r="E15" s="158"/>
      <c r="F15" s="158" t="s">
        <v>36</v>
      </c>
      <c r="G15" s="172"/>
      <c r="H15" s="8"/>
    </row>
    <row r="16" spans="1:9" ht="20.100000000000001" customHeight="1">
      <c r="A16" s="25" t="s">
        <v>26</v>
      </c>
      <c r="B16" s="107">
        <f>F154</f>
        <v>147</v>
      </c>
      <c r="C16" s="121"/>
      <c r="D16" s="139"/>
      <c r="E16" s="121"/>
      <c r="F16" s="122"/>
      <c r="G16" s="26"/>
      <c r="H16" s="26"/>
    </row>
    <row r="17" spans="1:8" ht="20.100000000000001" customHeight="1">
      <c r="A17" s="21" t="s">
        <v>8</v>
      </c>
      <c r="B17" s="158" t="s">
        <v>229</v>
      </c>
      <c r="C17" s="158"/>
      <c r="D17" s="158"/>
      <c r="E17" s="158"/>
      <c r="F17" s="123"/>
      <c r="G17" s="22"/>
      <c r="H17" s="22"/>
    </row>
    <row r="18" spans="1:8" ht="20.100000000000001" customHeight="1">
      <c r="A18" s="25" t="s">
        <v>9</v>
      </c>
      <c r="B18" s="158" t="s">
        <v>212</v>
      </c>
      <c r="C18" s="158"/>
      <c r="D18" s="158"/>
      <c r="E18" s="158"/>
      <c r="F18" s="122"/>
      <c r="G18" s="26"/>
      <c r="H18" s="26"/>
    </row>
    <row r="19" spans="1:8" ht="20.100000000000001" customHeight="1">
      <c r="A19" s="21" t="s">
        <v>10</v>
      </c>
      <c r="B19" s="158" t="s">
        <v>213</v>
      </c>
      <c r="C19" s="158"/>
      <c r="D19" s="158"/>
      <c r="E19" s="158"/>
      <c r="F19" s="123"/>
      <c r="G19" s="22"/>
      <c r="H19" s="22"/>
    </row>
    <row r="20" spans="1:8" ht="19.5" customHeight="1">
      <c r="A20" s="23"/>
      <c r="B20" s="2"/>
      <c r="C20" s="117"/>
      <c r="D20" s="2"/>
      <c r="E20" s="117"/>
      <c r="F20" s="117"/>
      <c r="G20" s="2"/>
      <c r="H20" s="2"/>
    </row>
    <row r="21" spans="1:8" ht="19.5" customHeight="1">
      <c r="A21" s="167" t="s">
        <v>40</v>
      </c>
      <c r="B21" s="167"/>
      <c r="C21" s="167"/>
      <c r="D21" s="167"/>
      <c r="E21" s="167"/>
      <c r="F21" s="167"/>
      <c r="G21" s="167"/>
      <c r="H21" s="167"/>
    </row>
    <row r="22" spans="1:8">
      <c r="A22" s="167" t="s">
        <v>200</v>
      </c>
      <c r="B22" s="167"/>
      <c r="C22" s="167"/>
      <c r="D22" s="167"/>
      <c r="E22" s="167"/>
      <c r="F22" s="167"/>
      <c r="G22" s="167"/>
      <c r="H22" s="167"/>
    </row>
    <row r="23" spans="1:8">
      <c r="A23" s="167" t="s">
        <v>230</v>
      </c>
      <c r="B23" s="167"/>
      <c r="C23" s="167"/>
      <c r="D23" s="167"/>
      <c r="E23" s="167"/>
      <c r="F23" s="167"/>
      <c r="G23" s="167"/>
      <c r="H23" s="167"/>
    </row>
    <row r="24" spans="1:8">
      <c r="A24" s="163" t="s">
        <v>41</v>
      </c>
      <c r="B24" s="163"/>
      <c r="C24" s="163"/>
      <c r="D24" s="163"/>
      <c r="E24" s="163"/>
      <c r="F24" s="163"/>
      <c r="G24" s="163"/>
      <c r="H24" s="163"/>
    </row>
    <row r="25" spans="1:8" ht="9" customHeight="1">
      <c r="A25" s="9"/>
      <c r="B25" s="9"/>
      <c r="C25" s="124"/>
      <c r="D25" s="9"/>
      <c r="E25" s="124"/>
      <c r="F25" s="124"/>
      <c r="G25" s="9"/>
      <c r="H25" s="9"/>
    </row>
    <row r="26" spans="1:8">
      <c r="A26" s="167" t="s">
        <v>37</v>
      </c>
      <c r="B26" s="167"/>
      <c r="C26" s="167"/>
      <c r="D26" s="167"/>
      <c r="E26" s="167"/>
      <c r="F26" s="167"/>
      <c r="G26" s="167"/>
      <c r="H26" s="167"/>
    </row>
    <row r="27" spans="1:8" ht="12" customHeight="1">
      <c r="B27" s="13"/>
      <c r="C27" s="125"/>
      <c r="D27" s="13"/>
      <c r="E27" s="125"/>
      <c r="F27" s="125"/>
      <c r="G27" s="13"/>
      <c r="H27" s="13"/>
    </row>
    <row r="28" spans="1:8" ht="43.5" customHeight="1">
      <c r="A28" s="164" t="s">
        <v>51</v>
      </c>
      <c r="B28" s="165" t="s">
        <v>15</v>
      </c>
      <c r="C28" s="165" t="s">
        <v>39</v>
      </c>
      <c r="D28" s="165"/>
      <c r="E28" s="173" t="s">
        <v>231</v>
      </c>
      <c r="F28" s="173"/>
      <c r="G28" s="173"/>
      <c r="H28" s="173"/>
    </row>
    <row r="29" spans="1:8" ht="44.25" customHeight="1">
      <c r="A29" s="164"/>
      <c r="B29" s="165"/>
      <c r="C29" s="6" t="s">
        <v>44</v>
      </c>
      <c r="D29" s="6" t="s">
        <v>45</v>
      </c>
      <c r="E29" s="20" t="s">
        <v>46</v>
      </c>
      <c r="F29" s="20" t="s">
        <v>42</v>
      </c>
      <c r="G29" s="20" t="s">
        <v>49</v>
      </c>
      <c r="H29" s="20" t="s">
        <v>50</v>
      </c>
    </row>
    <row r="30" spans="1:8" ht="19.5" thickBot="1">
      <c r="A30" s="5">
        <v>1</v>
      </c>
      <c r="B30" s="6">
        <v>2</v>
      </c>
      <c r="C30" s="5">
        <v>3</v>
      </c>
      <c r="D30" s="6">
        <v>4</v>
      </c>
      <c r="E30" s="5">
        <v>5</v>
      </c>
      <c r="F30" s="6">
        <v>6</v>
      </c>
      <c r="G30" s="5">
        <v>7</v>
      </c>
      <c r="H30" s="6">
        <v>8</v>
      </c>
    </row>
    <row r="31" spans="1:8" s="4" customFormat="1" ht="19.5" thickBot="1">
      <c r="A31" s="152" t="s">
        <v>22</v>
      </c>
      <c r="B31" s="153"/>
      <c r="C31" s="153"/>
      <c r="D31" s="153"/>
      <c r="E31" s="153"/>
      <c r="F31" s="153"/>
      <c r="G31" s="153"/>
      <c r="H31" s="154"/>
    </row>
    <row r="32" spans="1:8" s="4" customFormat="1" ht="20.100000000000001" customHeight="1">
      <c r="A32" s="56" t="s">
        <v>103</v>
      </c>
      <c r="B32" s="5">
        <v>1000</v>
      </c>
      <c r="C32" s="126"/>
      <c r="D32" s="29"/>
      <c r="E32" s="29"/>
      <c r="F32" s="126"/>
      <c r="G32" s="29"/>
      <c r="H32" s="106" t="e">
        <f t="shared" ref="H32:H94" si="0">(F32/E32)*100</f>
        <v>#DIV/0!</v>
      </c>
    </row>
    <row r="33" spans="1:8" s="71" customFormat="1" ht="20.100000000000001" customHeight="1">
      <c r="A33" s="67" t="s">
        <v>104</v>
      </c>
      <c r="B33" s="90">
        <v>1010</v>
      </c>
      <c r="C33" s="91">
        <v>47997.8</v>
      </c>
      <c r="D33" s="91">
        <f>D34+D35</f>
        <v>48200.1</v>
      </c>
      <c r="E33" s="91">
        <v>13242</v>
      </c>
      <c r="F33" s="91">
        <f>F34+F35</f>
        <v>12814.5</v>
      </c>
      <c r="G33" s="80">
        <f>F33-E33</f>
        <v>-427.5</v>
      </c>
      <c r="H33" s="73">
        <f t="shared" si="0"/>
        <v>96.771635704576354</v>
      </c>
    </row>
    <row r="34" spans="1:8" s="4" customFormat="1" ht="20.100000000000001" customHeight="1">
      <c r="A34" s="57" t="s">
        <v>105</v>
      </c>
      <c r="B34" s="5">
        <v>1011</v>
      </c>
      <c r="C34" s="42">
        <v>44698.400000000001</v>
      </c>
      <c r="D34" s="42">
        <v>44628.5</v>
      </c>
      <c r="E34" s="42">
        <v>12042</v>
      </c>
      <c r="F34" s="42">
        <v>11842.2</v>
      </c>
      <c r="G34" s="42">
        <f>F34-E34</f>
        <v>-199.79999999999927</v>
      </c>
      <c r="H34" s="46">
        <f t="shared" si="0"/>
        <v>98.3408071748879</v>
      </c>
    </row>
    <row r="35" spans="1:8" s="4" customFormat="1" ht="20.100000000000001" customHeight="1">
      <c r="A35" s="57" t="s">
        <v>106</v>
      </c>
      <c r="B35" s="5">
        <v>1012</v>
      </c>
      <c r="C35" s="42">
        <v>3299.4</v>
      </c>
      <c r="D35" s="42">
        <v>3571.6</v>
      </c>
      <c r="E35" s="42">
        <v>1200</v>
      </c>
      <c r="F35" s="42">
        <v>972.3</v>
      </c>
      <c r="G35" s="42">
        <f>F35-E35</f>
        <v>-227.70000000000005</v>
      </c>
      <c r="H35" s="46">
        <f t="shared" si="0"/>
        <v>81.024999999999991</v>
      </c>
    </row>
    <row r="36" spans="1:8" s="71" customFormat="1" ht="20.100000000000001" customHeight="1">
      <c r="A36" s="67" t="s">
        <v>107</v>
      </c>
      <c r="B36" s="90">
        <v>1020</v>
      </c>
      <c r="C36" s="91">
        <v>2475.8000000000002</v>
      </c>
      <c r="D36" s="91">
        <v>3039.8</v>
      </c>
      <c r="E36" s="91">
        <v>696.8</v>
      </c>
      <c r="F36" s="91">
        <v>1632.9</v>
      </c>
      <c r="G36" s="80">
        <f>F36-E36</f>
        <v>936.10000000000014</v>
      </c>
      <c r="H36" s="73">
        <f>(F36/E36)*100</f>
        <v>234.3427095292767</v>
      </c>
    </row>
    <row r="37" spans="1:8" s="71" customFormat="1" ht="20.100000000000001" customHeight="1">
      <c r="A37" s="67" t="s">
        <v>108</v>
      </c>
      <c r="B37" s="90">
        <v>1030</v>
      </c>
      <c r="C37" s="91">
        <v>0</v>
      </c>
      <c r="D37" s="91">
        <f>D38+D39</f>
        <v>0</v>
      </c>
      <c r="E37" s="91">
        <v>0</v>
      </c>
      <c r="F37" s="91">
        <f>F38+F39</f>
        <v>0</v>
      </c>
      <c r="G37" s="80">
        <f>F37-E37</f>
        <v>0</v>
      </c>
      <c r="H37" s="105" t="e">
        <f t="shared" si="0"/>
        <v>#DIV/0!</v>
      </c>
    </row>
    <row r="38" spans="1:8" s="4" customFormat="1" ht="20.100000000000001" customHeight="1">
      <c r="A38" s="58" t="s">
        <v>109</v>
      </c>
      <c r="B38" s="5">
        <v>1031</v>
      </c>
      <c r="C38" s="42"/>
      <c r="D38" s="42"/>
      <c r="E38" s="42"/>
      <c r="F38" s="42"/>
      <c r="G38" s="29"/>
      <c r="H38" s="106" t="e">
        <f t="shared" si="0"/>
        <v>#DIV/0!</v>
      </c>
    </row>
    <row r="39" spans="1:8" s="4" customFormat="1" ht="20.100000000000001" customHeight="1">
      <c r="A39" s="58" t="s">
        <v>109</v>
      </c>
      <c r="B39" s="5">
        <v>1032</v>
      </c>
      <c r="C39" s="42"/>
      <c r="D39" s="42"/>
      <c r="E39" s="42"/>
      <c r="F39" s="42"/>
      <c r="G39" s="29"/>
      <c r="H39" s="106" t="e">
        <f t="shared" si="0"/>
        <v>#DIV/0!</v>
      </c>
    </row>
    <row r="40" spans="1:8" s="71" customFormat="1" ht="20.100000000000001" customHeight="1">
      <c r="A40" s="67" t="s">
        <v>110</v>
      </c>
      <c r="B40" s="68">
        <v>1040</v>
      </c>
      <c r="C40" s="87">
        <v>11585.7</v>
      </c>
      <c r="D40" s="87">
        <f>D41+D42+D43+D44+D45</f>
        <v>11350.9</v>
      </c>
      <c r="E40" s="87">
        <v>3335.5</v>
      </c>
      <c r="F40" s="87">
        <f>F41+F42+F43+F44+F45</f>
        <v>2749.3</v>
      </c>
      <c r="G40" s="91">
        <f t="shared" ref="G40:G94" si="1">F40-E40</f>
        <v>-586.19999999999982</v>
      </c>
      <c r="H40" s="73">
        <f t="shared" si="0"/>
        <v>82.425423474741422</v>
      </c>
    </row>
    <row r="41" spans="1:8" s="4" customFormat="1" ht="20.100000000000001" customHeight="1">
      <c r="A41" s="57" t="s">
        <v>111</v>
      </c>
      <c r="B41" s="5">
        <v>1041</v>
      </c>
      <c r="C41" s="42"/>
      <c r="D41" s="42"/>
      <c r="E41" s="42"/>
      <c r="F41" s="42"/>
      <c r="G41" s="42">
        <f t="shared" si="1"/>
        <v>0</v>
      </c>
      <c r="H41" s="106" t="e">
        <f t="shared" si="0"/>
        <v>#DIV/0!</v>
      </c>
    </row>
    <row r="42" spans="1:8" s="4" customFormat="1" ht="20.100000000000001" customHeight="1">
      <c r="A42" s="57" t="s">
        <v>112</v>
      </c>
      <c r="B42" s="5">
        <v>1042</v>
      </c>
      <c r="C42" s="42">
        <v>3</v>
      </c>
      <c r="D42" s="42">
        <v>0</v>
      </c>
      <c r="E42" s="42">
        <v>0</v>
      </c>
      <c r="F42" s="42">
        <v>0</v>
      </c>
      <c r="G42" s="42">
        <f t="shared" si="1"/>
        <v>0</v>
      </c>
      <c r="H42" s="106" t="e">
        <f t="shared" si="0"/>
        <v>#DIV/0!</v>
      </c>
    </row>
    <row r="43" spans="1:8" s="4" customFormat="1" ht="20.100000000000001" customHeight="1">
      <c r="A43" s="8" t="s">
        <v>113</v>
      </c>
      <c r="B43" s="5">
        <v>1043</v>
      </c>
      <c r="C43" s="42"/>
      <c r="D43" s="42"/>
      <c r="E43" s="42"/>
      <c r="F43" s="42"/>
      <c r="G43" s="42">
        <f t="shared" si="1"/>
        <v>0</v>
      </c>
      <c r="H43" s="106" t="e">
        <f t="shared" si="0"/>
        <v>#DIV/0!</v>
      </c>
    </row>
    <row r="44" spans="1:8" s="4" customFormat="1" ht="20.100000000000001" customHeight="1">
      <c r="A44" s="100" t="s">
        <v>114</v>
      </c>
      <c r="B44" s="64">
        <v>1044</v>
      </c>
      <c r="C44" s="42">
        <v>218</v>
      </c>
      <c r="D44" s="42">
        <v>0</v>
      </c>
      <c r="E44" s="92">
        <v>500</v>
      </c>
      <c r="F44" s="42">
        <v>0</v>
      </c>
      <c r="G44" s="92">
        <f t="shared" si="1"/>
        <v>-500</v>
      </c>
      <c r="H44" s="47">
        <f t="shared" si="0"/>
        <v>0</v>
      </c>
    </row>
    <row r="45" spans="1:8" s="4" customFormat="1" ht="20.100000000000001" customHeight="1">
      <c r="A45" s="60" t="s">
        <v>219</v>
      </c>
      <c r="B45" s="64">
        <v>1045</v>
      </c>
      <c r="C45" s="92">
        <v>11364.7</v>
      </c>
      <c r="D45" s="92">
        <f>D46+D49+D47+D48</f>
        <v>11350.9</v>
      </c>
      <c r="E45" s="92">
        <v>2835.5</v>
      </c>
      <c r="F45" s="147">
        <f>SUM(F46:F48)</f>
        <v>2749.3</v>
      </c>
      <c r="G45" s="92">
        <f t="shared" si="1"/>
        <v>-86.199999999999818</v>
      </c>
      <c r="H45" s="47">
        <f t="shared" si="0"/>
        <v>96.959971786281088</v>
      </c>
    </row>
    <row r="46" spans="1:8" s="4" customFormat="1" ht="20.100000000000001" customHeight="1">
      <c r="A46" s="59" t="s">
        <v>225</v>
      </c>
      <c r="B46" s="5" t="s">
        <v>201</v>
      </c>
      <c r="C46" s="42">
        <v>10653.1</v>
      </c>
      <c r="D46" s="42">
        <v>11160.6</v>
      </c>
      <c r="E46" s="42">
        <v>2700</v>
      </c>
      <c r="F46" s="42">
        <v>2733.4</v>
      </c>
      <c r="G46" s="42">
        <f t="shared" si="1"/>
        <v>33.400000000000091</v>
      </c>
      <c r="H46" s="46">
        <f t="shared" si="0"/>
        <v>101.23703703703704</v>
      </c>
    </row>
    <row r="47" spans="1:8" s="4" customFormat="1" ht="20.100000000000001" customHeight="1">
      <c r="A47" s="59" t="s">
        <v>220</v>
      </c>
      <c r="B47" s="5" t="s">
        <v>202</v>
      </c>
      <c r="C47" s="42">
        <v>1.9</v>
      </c>
      <c r="D47" s="42">
        <v>0</v>
      </c>
      <c r="E47" s="42">
        <v>5.5</v>
      </c>
      <c r="F47" s="42">
        <v>0</v>
      </c>
      <c r="G47" s="42">
        <f t="shared" si="1"/>
        <v>-5.5</v>
      </c>
      <c r="H47" s="46">
        <f t="shared" si="0"/>
        <v>0</v>
      </c>
    </row>
    <row r="48" spans="1:8" s="4" customFormat="1" ht="20.100000000000001" customHeight="1">
      <c r="A48" s="59" t="s">
        <v>226</v>
      </c>
      <c r="B48" s="5" t="s">
        <v>222</v>
      </c>
      <c r="C48" s="42">
        <v>708.6</v>
      </c>
      <c r="D48" s="42">
        <v>190.3</v>
      </c>
      <c r="E48" s="42">
        <v>130</v>
      </c>
      <c r="F48" s="42">
        <v>15.9</v>
      </c>
      <c r="G48" s="42">
        <f>F48-E48</f>
        <v>-114.1</v>
      </c>
      <c r="H48" s="46">
        <f>(F48/E48)*100</f>
        <v>12.230769230769232</v>
      </c>
    </row>
    <row r="49" spans="1:8" s="4" customFormat="1" ht="20.100000000000001" customHeight="1">
      <c r="A49" s="59" t="s">
        <v>224</v>
      </c>
      <c r="B49" s="5" t="s">
        <v>223</v>
      </c>
      <c r="C49" s="42">
        <v>1.1000000000000001</v>
      </c>
      <c r="D49" s="42"/>
      <c r="E49" s="42"/>
      <c r="F49" s="42"/>
      <c r="G49" s="42">
        <f>F49-E49</f>
        <v>0</v>
      </c>
      <c r="H49" s="106" t="e">
        <f>(F49/E49)*100</f>
        <v>#DIV/0!</v>
      </c>
    </row>
    <row r="50" spans="1:8" s="4" customFormat="1" ht="20.100000000000001" customHeight="1">
      <c r="A50" s="60" t="s">
        <v>115</v>
      </c>
      <c r="B50" s="5">
        <v>2000</v>
      </c>
      <c r="C50" s="127"/>
      <c r="D50" s="42"/>
      <c r="E50" s="42"/>
      <c r="F50" s="42"/>
      <c r="G50" s="29">
        <f t="shared" si="1"/>
        <v>0</v>
      </c>
      <c r="H50" s="106" t="e">
        <f t="shared" si="0"/>
        <v>#DIV/0!</v>
      </c>
    </row>
    <row r="51" spans="1:8" s="71" customFormat="1" ht="20.100000000000001" customHeight="1">
      <c r="A51" s="74" t="s">
        <v>116</v>
      </c>
      <c r="B51" s="89">
        <v>2010</v>
      </c>
      <c r="C51" s="91">
        <v>65495.7</v>
      </c>
      <c r="D51" s="91">
        <f>D52+D53+D54+D68+D69+D70+D74+D75</f>
        <v>67697.5</v>
      </c>
      <c r="E51" s="111">
        <v>17205.3</v>
      </c>
      <c r="F51" s="91">
        <f>F52+F53+F54+F68+F69+F70+F74+F75</f>
        <v>17990.400000000001</v>
      </c>
      <c r="G51" s="80">
        <f>G52+G53+G54+G68+G69+G70+G74+G75</f>
        <v>785.09999999999934</v>
      </c>
      <c r="H51" s="73">
        <f>(F51/E51)*100</f>
        <v>104.56312880333387</v>
      </c>
    </row>
    <row r="52" spans="1:8" s="4" customFormat="1" ht="20.100000000000001" customHeight="1">
      <c r="A52" s="61" t="s">
        <v>117</v>
      </c>
      <c r="B52" s="5">
        <v>2010</v>
      </c>
      <c r="C52" s="42">
        <v>36014.300000000003</v>
      </c>
      <c r="D52" s="42">
        <v>35827</v>
      </c>
      <c r="E52" s="31">
        <v>9515</v>
      </c>
      <c r="F52" s="42">
        <v>8676</v>
      </c>
      <c r="G52" s="29">
        <f>F52-E52</f>
        <v>-839</v>
      </c>
      <c r="H52" s="46">
        <f t="shared" si="0"/>
        <v>91.182343667892795</v>
      </c>
    </row>
    <row r="53" spans="1:8" s="4" customFormat="1" ht="20.100000000000001" customHeight="1">
      <c r="A53" s="61" t="s">
        <v>118</v>
      </c>
      <c r="B53" s="5">
        <v>2011</v>
      </c>
      <c r="C53" s="42">
        <v>7726.6</v>
      </c>
      <c r="D53" s="42">
        <v>7593.8</v>
      </c>
      <c r="E53" s="31">
        <v>2093.3000000000002</v>
      </c>
      <c r="F53" s="42">
        <v>1836.1</v>
      </c>
      <c r="G53" s="29">
        <f t="shared" si="1"/>
        <v>-257.20000000000027</v>
      </c>
      <c r="H53" s="46">
        <f t="shared" si="0"/>
        <v>87.713180146180662</v>
      </c>
    </row>
    <row r="54" spans="1:8" s="4" customFormat="1" ht="20.100000000000001" customHeight="1">
      <c r="A54" s="62" t="s">
        <v>119</v>
      </c>
      <c r="B54" s="64">
        <v>2020</v>
      </c>
      <c r="C54" s="92">
        <v>16615</v>
      </c>
      <c r="D54" s="92">
        <f>D55+D56+D57+D58+D59+D60+D61</f>
        <v>18211.899999999998</v>
      </c>
      <c r="E54" s="48">
        <v>4200</v>
      </c>
      <c r="F54" s="92">
        <f>F55+F56+F57+F58+F59+F60+F61</f>
        <v>5294.9</v>
      </c>
      <c r="G54" s="39">
        <f t="shared" si="1"/>
        <v>1094.8999999999996</v>
      </c>
      <c r="H54" s="47">
        <f t="shared" si="0"/>
        <v>126.06904761904761</v>
      </c>
    </row>
    <row r="55" spans="1:8" s="4" customFormat="1" ht="20.100000000000001" customHeight="1">
      <c r="A55" s="61" t="s">
        <v>120</v>
      </c>
      <c r="B55" s="5">
        <v>2021</v>
      </c>
      <c r="C55" s="42">
        <v>615.6</v>
      </c>
      <c r="D55" s="42">
        <v>671.8</v>
      </c>
      <c r="E55" s="31">
        <v>180</v>
      </c>
      <c r="F55" s="42">
        <v>171.7</v>
      </c>
      <c r="G55" s="29">
        <f>F55-E55</f>
        <v>-8.3000000000000114</v>
      </c>
      <c r="H55" s="46">
        <f>(F55/E55)*100</f>
        <v>95.388888888888886</v>
      </c>
    </row>
    <row r="56" spans="1:8" s="4" customFormat="1" ht="20.100000000000001" customHeight="1">
      <c r="A56" s="61" t="s">
        <v>121</v>
      </c>
      <c r="B56" s="5">
        <v>2022</v>
      </c>
      <c r="C56" s="42">
        <v>10244.9</v>
      </c>
      <c r="D56" s="42">
        <v>10595.3</v>
      </c>
      <c r="E56" s="31">
        <v>2360</v>
      </c>
      <c r="F56" s="42">
        <v>1832.1</v>
      </c>
      <c r="G56" s="29">
        <f t="shared" si="1"/>
        <v>-527.90000000000009</v>
      </c>
      <c r="H56" s="46">
        <f t="shared" si="0"/>
        <v>77.631355932203377</v>
      </c>
    </row>
    <row r="57" spans="1:8" s="4" customFormat="1" ht="20.100000000000001" customHeight="1">
      <c r="A57" s="61" t="s">
        <v>122</v>
      </c>
      <c r="B57" s="5">
        <v>2023</v>
      </c>
      <c r="C57" s="42">
        <v>537.5</v>
      </c>
      <c r="D57" s="42">
        <v>862.3</v>
      </c>
      <c r="E57" s="31">
        <v>150</v>
      </c>
      <c r="F57" s="42">
        <v>307.39999999999998</v>
      </c>
      <c r="G57" s="29">
        <f t="shared" si="1"/>
        <v>157.39999999999998</v>
      </c>
      <c r="H57" s="46">
        <f t="shared" si="0"/>
        <v>204.93333333333334</v>
      </c>
    </row>
    <row r="58" spans="1:8" s="4" customFormat="1" ht="20.100000000000001" customHeight="1">
      <c r="A58" s="61" t="s">
        <v>123</v>
      </c>
      <c r="B58" s="5">
        <v>2024</v>
      </c>
      <c r="C58" s="42">
        <v>2782.4</v>
      </c>
      <c r="D58" s="42">
        <v>3564.5</v>
      </c>
      <c r="E58" s="31">
        <v>500</v>
      </c>
      <c r="F58" s="42">
        <v>1872.5</v>
      </c>
      <c r="G58" s="29">
        <f t="shared" si="1"/>
        <v>1372.5</v>
      </c>
      <c r="H58" s="46">
        <f t="shared" si="0"/>
        <v>374.5</v>
      </c>
    </row>
    <row r="59" spans="1:8" s="4" customFormat="1" ht="20.100000000000001" customHeight="1">
      <c r="A59" s="61" t="s">
        <v>124</v>
      </c>
      <c r="B59" s="5">
        <v>2025</v>
      </c>
      <c r="C59" s="42">
        <v>38.9</v>
      </c>
      <c r="D59" s="42">
        <v>0</v>
      </c>
      <c r="E59" s="31">
        <v>0</v>
      </c>
      <c r="F59" s="42">
        <v>0</v>
      </c>
      <c r="G59" s="29">
        <f t="shared" si="1"/>
        <v>0</v>
      </c>
      <c r="H59" s="106" t="e">
        <f t="shared" si="0"/>
        <v>#DIV/0!</v>
      </c>
    </row>
    <row r="60" spans="1:8" s="4" customFormat="1" ht="20.100000000000001" customHeight="1">
      <c r="A60" s="61" t="s">
        <v>125</v>
      </c>
      <c r="B60" s="5">
        <v>2026</v>
      </c>
      <c r="C60" s="42">
        <v>0</v>
      </c>
      <c r="D60" s="42">
        <v>0</v>
      </c>
      <c r="E60" s="31">
        <v>0</v>
      </c>
      <c r="F60" s="42">
        <v>0</v>
      </c>
      <c r="G60" s="29">
        <f t="shared" si="1"/>
        <v>0</v>
      </c>
      <c r="H60" s="106" t="e">
        <f t="shared" si="0"/>
        <v>#DIV/0!</v>
      </c>
    </row>
    <row r="61" spans="1:8" s="4" customFormat="1" ht="20.100000000000001" customHeight="1">
      <c r="A61" s="61" t="s">
        <v>126</v>
      </c>
      <c r="B61" s="5">
        <v>2027</v>
      </c>
      <c r="C61" s="42">
        <v>2395.6999999999998</v>
      </c>
      <c r="D61" s="42">
        <f>D62+D63+D64+D65+D66+D67</f>
        <v>2518.0000000000005</v>
      </c>
      <c r="E61" s="31">
        <v>1010</v>
      </c>
      <c r="F61" s="42">
        <f>F62+F63+F64+F65+F66+F67</f>
        <v>1111.2</v>
      </c>
      <c r="G61" s="29">
        <f t="shared" si="1"/>
        <v>101.20000000000005</v>
      </c>
      <c r="H61" s="46">
        <f t="shared" si="0"/>
        <v>110.01980198019803</v>
      </c>
    </row>
    <row r="62" spans="1:8" s="4" customFormat="1" ht="20.100000000000001" customHeight="1">
      <c r="A62" s="61" t="s">
        <v>127</v>
      </c>
      <c r="B62" s="5">
        <v>2028</v>
      </c>
      <c r="C62" s="42">
        <v>57.5</v>
      </c>
      <c r="D62" s="42">
        <v>34.9</v>
      </c>
      <c r="E62" s="31">
        <v>78.400000000000006</v>
      </c>
      <c r="F62" s="42">
        <v>26.7</v>
      </c>
      <c r="G62" s="29">
        <f t="shared" si="1"/>
        <v>-51.7</v>
      </c>
      <c r="H62" s="46">
        <f t="shared" si="0"/>
        <v>34.056122448979586</v>
      </c>
    </row>
    <row r="63" spans="1:8" s="4" customFormat="1" ht="20.100000000000001" customHeight="1">
      <c r="A63" s="61" t="s">
        <v>128</v>
      </c>
      <c r="B63" s="5">
        <v>2029</v>
      </c>
      <c r="C63" s="42">
        <v>155.69999999999999</v>
      </c>
      <c r="D63" s="42">
        <v>210.5</v>
      </c>
      <c r="E63" s="31">
        <v>45</v>
      </c>
      <c r="F63" s="42">
        <v>98.8</v>
      </c>
      <c r="G63" s="29">
        <f t="shared" si="1"/>
        <v>53.8</v>
      </c>
      <c r="H63" s="46">
        <f t="shared" si="0"/>
        <v>219.55555555555554</v>
      </c>
    </row>
    <row r="64" spans="1:8" s="4" customFormat="1" ht="20.100000000000001" customHeight="1">
      <c r="A64" s="61" t="s">
        <v>129</v>
      </c>
      <c r="B64" s="5">
        <v>2030</v>
      </c>
      <c r="C64" s="42">
        <v>722.4</v>
      </c>
      <c r="D64" s="42">
        <v>1013</v>
      </c>
      <c r="E64" s="31">
        <v>270</v>
      </c>
      <c r="F64" s="42">
        <v>366.3</v>
      </c>
      <c r="G64" s="29">
        <f t="shared" si="1"/>
        <v>96.300000000000011</v>
      </c>
      <c r="H64" s="46">
        <f t="shared" si="0"/>
        <v>135.66666666666666</v>
      </c>
    </row>
    <row r="65" spans="1:8" s="4" customFormat="1" ht="20.100000000000001" customHeight="1">
      <c r="A65" s="61" t="s">
        <v>130</v>
      </c>
      <c r="B65" s="5">
        <v>2031</v>
      </c>
      <c r="C65" s="42">
        <v>1409.1</v>
      </c>
      <c r="D65" s="42">
        <v>1177.2</v>
      </c>
      <c r="E65" s="31">
        <v>600</v>
      </c>
      <c r="F65" s="42">
        <v>562.5</v>
      </c>
      <c r="G65" s="29">
        <f t="shared" si="1"/>
        <v>-37.5</v>
      </c>
      <c r="H65" s="46">
        <f t="shared" si="0"/>
        <v>93.75</v>
      </c>
    </row>
    <row r="66" spans="1:8" s="4" customFormat="1" ht="20.100000000000001" customHeight="1">
      <c r="A66" s="61" t="s">
        <v>131</v>
      </c>
      <c r="B66" s="5">
        <v>2032</v>
      </c>
      <c r="C66" s="42">
        <v>51</v>
      </c>
      <c r="D66" s="42">
        <v>82.4</v>
      </c>
      <c r="E66" s="31">
        <v>16.600000000000001</v>
      </c>
      <c r="F66" s="42">
        <v>56.9</v>
      </c>
      <c r="G66" s="29">
        <f t="shared" si="1"/>
        <v>40.299999999999997</v>
      </c>
      <c r="H66" s="46">
        <f t="shared" si="0"/>
        <v>342.77108433734935</v>
      </c>
    </row>
    <row r="67" spans="1:8" s="4" customFormat="1" ht="20.100000000000001" customHeight="1">
      <c r="A67" s="61" t="s">
        <v>132</v>
      </c>
      <c r="B67" s="5">
        <v>2033</v>
      </c>
      <c r="C67" s="42">
        <v>0</v>
      </c>
      <c r="D67" s="42"/>
      <c r="E67" s="31"/>
      <c r="F67" s="42"/>
      <c r="G67" s="29">
        <f t="shared" si="1"/>
        <v>0</v>
      </c>
      <c r="H67" s="106" t="e">
        <f t="shared" si="0"/>
        <v>#DIV/0!</v>
      </c>
    </row>
    <row r="68" spans="1:8" s="4" customFormat="1" ht="20.100000000000001" customHeight="1">
      <c r="A68" s="61" t="s">
        <v>133</v>
      </c>
      <c r="B68" s="5">
        <v>2030</v>
      </c>
      <c r="C68" s="42">
        <v>33.799999999999997</v>
      </c>
      <c r="D68" s="136">
        <v>38.200000000000003</v>
      </c>
      <c r="E68" s="31">
        <v>2</v>
      </c>
      <c r="F68" s="136">
        <v>10.1</v>
      </c>
      <c r="G68" s="29">
        <f t="shared" si="1"/>
        <v>8.1</v>
      </c>
      <c r="H68" s="46">
        <f t="shared" si="0"/>
        <v>505</v>
      </c>
    </row>
    <row r="69" spans="1:8" s="4" customFormat="1" ht="20.100000000000001" customHeight="1">
      <c r="A69" s="61" t="s">
        <v>134</v>
      </c>
      <c r="B69" s="5">
        <v>2040</v>
      </c>
      <c r="C69" s="42">
        <v>0</v>
      </c>
      <c r="D69" s="127"/>
      <c r="E69" s="138"/>
      <c r="F69" s="127"/>
      <c r="G69" s="29">
        <f t="shared" si="1"/>
        <v>0</v>
      </c>
      <c r="H69" s="106" t="e">
        <f t="shared" si="0"/>
        <v>#DIV/0!</v>
      </c>
    </row>
    <row r="70" spans="1:8" s="4" customFormat="1" ht="20.100000000000001" customHeight="1">
      <c r="A70" s="61" t="s">
        <v>135</v>
      </c>
      <c r="B70" s="5">
        <v>2050</v>
      </c>
      <c r="C70" s="42">
        <v>492.5</v>
      </c>
      <c r="D70" s="42">
        <f>D71+D72+D73</f>
        <v>355.6</v>
      </c>
      <c r="E70" s="31">
        <v>145</v>
      </c>
      <c r="F70" s="42">
        <f>F71+F72+F73</f>
        <v>73.3</v>
      </c>
      <c r="G70" s="29">
        <f t="shared" si="1"/>
        <v>-71.7</v>
      </c>
      <c r="H70" s="46">
        <f t="shared" si="0"/>
        <v>50.551724137931032</v>
      </c>
    </row>
    <row r="71" spans="1:8" s="4" customFormat="1" ht="20.100000000000001" customHeight="1">
      <c r="A71" s="61" t="s">
        <v>136</v>
      </c>
      <c r="B71" s="5">
        <v>2051</v>
      </c>
      <c r="C71" s="42">
        <v>492.5</v>
      </c>
      <c r="D71" s="42">
        <v>355.6</v>
      </c>
      <c r="E71" s="31">
        <v>145</v>
      </c>
      <c r="F71" s="42">
        <v>73.3</v>
      </c>
      <c r="G71" s="29">
        <f t="shared" si="1"/>
        <v>-71.7</v>
      </c>
      <c r="H71" s="46">
        <f t="shared" si="0"/>
        <v>50.551724137931032</v>
      </c>
    </row>
    <row r="72" spans="1:8" s="4" customFormat="1" ht="20.100000000000001" customHeight="1">
      <c r="A72" s="61" t="s">
        <v>137</v>
      </c>
      <c r="B72" s="5">
        <v>2052</v>
      </c>
      <c r="C72" s="42"/>
      <c r="D72" s="127"/>
      <c r="E72" s="138"/>
      <c r="F72" s="127"/>
      <c r="G72" s="29">
        <f t="shared" si="1"/>
        <v>0</v>
      </c>
      <c r="H72" s="106" t="e">
        <f t="shared" si="0"/>
        <v>#DIV/0!</v>
      </c>
    </row>
    <row r="73" spans="1:8" s="4" customFormat="1" ht="20.100000000000001" customHeight="1">
      <c r="A73" s="61" t="s">
        <v>156</v>
      </c>
      <c r="B73" s="5">
        <v>2053</v>
      </c>
      <c r="C73" s="42"/>
      <c r="D73" s="42"/>
      <c r="E73" s="31"/>
      <c r="F73" s="42"/>
      <c r="G73" s="29">
        <f t="shared" si="1"/>
        <v>0</v>
      </c>
      <c r="H73" s="106" t="e">
        <f t="shared" si="0"/>
        <v>#DIV/0!</v>
      </c>
    </row>
    <row r="74" spans="1:8" s="4" customFormat="1" ht="20.100000000000001" customHeight="1">
      <c r="A74" s="61" t="s">
        <v>4</v>
      </c>
      <c r="B74" s="5">
        <v>2060</v>
      </c>
      <c r="C74" s="42">
        <v>4613.5</v>
      </c>
      <c r="D74" s="42">
        <v>5671</v>
      </c>
      <c r="E74" s="31">
        <v>1250</v>
      </c>
      <c r="F74" s="42">
        <v>2100</v>
      </c>
      <c r="G74" s="29">
        <f t="shared" si="1"/>
        <v>850</v>
      </c>
      <c r="H74" s="46">
        <f t="shared" si="0"/>
        <v>168</v>
      </c>
    </row>
    <row r="75" spans="1:8" s="4" customFormat="1" ht="20.100000000000001" customHeight="1">
      <c r="A75" s="61" t="s">
        <v>155</v>
      </c>
      <c r="B75" s="5">
        <v>2070</v>
      </c>
      <c r="C75" s="42"/>
      <c r="D75" s="127"/>
      <c r="E75" s="138"/>
      <c r="F75" s="127"/>
      <c r="G75" s="29">
        <f t="shared" si="1"/>
        <v>0</v>
      </c>
      <c r="H75" s="106" t="e">
        <f t="shared" si="0"/>
        <v>#DIV/0!</v>
      </c>
    </row>
    <row r="76" spans="1:8" s="71" customFormat="1" ht="20.100000000000001" customHeight="1">
      <c r="A76" s="74" t="s">
        <v>138</v>
      </c>
      <c r="B76" s="68">
        <v>2100</v>
      </c>
      <c r="C76" s="87">
        <v>554.1</v>
      </c>
      <c r="D76" s="87">
        <f>D77+D78+D81+D84+D88+D89</f>
        <v>0</v>
      </c>
      <c r="E76" s="87">
        <v>0</v>
      </c>
      <c r="F76" s="87">
        <f>F77+F78+F81+F84+F88+F89</f>
        <v>0</v>
      </c>
      <c r="G76" s="69">
        <f t="shared" si="1"/>
        <v>0</v>
      </c>
      <c r="H76" s="70" t="e">
        <f>(F76/E76)*100</f>
        <v>#DIV/0!</v>
      </c>
    </row>
    <row r="77" spans="1:8" s="4" customFormat="1" ht="20.100000000000001" customHeight="1">
      <c r="A77" s="61" t="s">
        <v>139</v>
      </c>
      <c r="B77" s="5">
        <v>2110</v>
      </c>
      <c r="C77" s="137"/>
      <c r="D77" s="48"/>
      <c r="E77" s="31"/>
      <c r="F77" s="48"/>
      <c r="G77" s="29">
        <f t="shared" si="1"/>
        <v>0</v>
      </c>
      <c r="H77" s="106" t="e">
        <f t="shared" si="0"/>
        <v>#DIV/0!</v>
      </c>
    </row>
    <row r="78" spans="1:8" s="4" customFormat="1">
      <c r="A78" s="61" t="s">
        <v>140</v>
      </c>
      <c r="B78" s="5">
        <v>2120</v>
      </c>
      <c r="C78" s="48">
        <v>0</v>
      </c>
      <c r="D78" s="48">
        <f>D79+D80</f>
        <v>0</v>
      </c>
      <c r="E78" s="48">
        <v>0</v>
      </c>
      <c r="F78" s="48">
        <f>F79+F80</f>
        <v>0</v>
      </c>
      <c r="G78" s="48">
        <f>G79+G80</f>
        <v>0</v>
      </c>
      <c r="H78" s="106" t="e">
        <f t="shared" si="0"/>
        <v>#DIV/0!</v>
      </c>
    </row>
    <row r="79" spans="1:8" s="4" customFormat="1" ht="20.100000000000001" customHeight="1">
      <c r="A79" s="61" t="s">
        <v>141</v>
      </c>
      <c r="B79" s="5">
        <v>2121</v>
      </c>
      <c r="C79" s="42"/>
      <c r="D79" s="42"/>
      <c r="E79" s="31"/>
      <c r="F79" s="42"/>
      <c r="G79" s="29">
        <f t="shared" si="1"/>
        <v>0</v>
      </c>
      <c r="H79" s="106" t="e">
        <f t="shared" si="0"/>
        <v>#DIV/0!</v>
      </c>
    </row>
    <row r="80" spans="1:8" s="4" customFormat="1">
      <c r="A80" s="61" t="s">
        <v>142</v>
      </c>
      <c r="B80" s="5">
        <v>2122</v>
      </c>
      <c r="C80" s="42"/>
      <c r="D80" s="42"/>
      <c r="E80" s="31"/>
      <c r="F80" s="42"/>
      <c r="G80" s="29">
        <f t="shared" si="1"/>
        <v>0</v>
      </c>
      <c r="H80" s="106" t="e">
        <f t="shared" si="0"/>
        <v>#DIV/0!</v>
      </c>
    </row>
    <row r="81" spans="1:8" s="4" customFormat="1" ht="20.100000000000001" customHeight="1">
      <c r="A81" s="61" t="s">
        <v>143</v>
      </c>
      <c r="B81" s="5">
        <v>2130</v>
      </c>
      <c r="C81" s="42">
        <v>554.1</v>
      </c>
      <c r="D81" s="88">
        <f>D82+D83</f>
        <v>0</v>
      </c>
      <c r="E81" s="88">
        <v>0</v>
      </c>
      <c r="F81" s="42">
        <f>F82+F83</f>
        <v>0</v>
      </c>
      <c r="G81" s="29">
        <f t="shared" si="1"/>
        <v>0</v>
      </c>
      <c r="H81" s="106" t="e">
        <f t="shared" si="0"/>
        <v>#DIV/0!</v>
      </c>
    </row>
    <row r="82" spans="1:8" s="4" customFormat="1" ht="20.100000000000001" customHeight="1">
      <c r="A82" s="61" t="s">
        <v>144</v>
      </c>
      <c r="B82" s="5">
        <v>2131</v>
      </c>
      <c r="C82" s="42"/>
      <c r="D82" s="42"/>
      <c r="E82" s="31"/>
      <c r="F82" s="42"/>
      <c r="G82" s="29">
        <f t="shared" si="1"/>
        <v>0</v>
      </c>
      <c r="H82" s="106" t="e">
        <f t="shared" si="0"/>
        <v>#DIV/0!</v>
      </c>
    </row>
    <row r="83" spans="1:8" s="4" customFormat="1" ht="20.100000000000001" customHeight="1">
      <c r="A83" s="61" t="s">
        <v>145</v>
      </c>
      <c r="B83" s="5">
        <v>2132</v>
      </c>
      <c r="C83" s="42">
        <v>554.1</v>
      </c>
      <c r="D83" s="42"/>
      <c r="E83" s="31"/>
      <c r="F83" s="42">
        <v>0</v>
      </c>
      <c r="G83" s="29">
        <f t="shared" si="1"/>
        <v>0</v>
      </c>
      <c r="H83" s="106" t="e">
        <f t="shared" si="0"/>
        <v>#DIV/0!</v>
      </c>
    </row>
    <row r="84" spans="1:8" s="4" customFormat="1" ht="20.100000000000001" customHeight="1">
      <c r="A84" s="61" t="s">
        <v>146</v>
      </c>
      <c r="B84" s="5">
        <v>2140</v>
      </c>
      <c r="C84" s="42">
        <v>0</v>
      </c>
      <c r="D84" s="42">
        <f>D85+D86+D87</f>
        <v>0</v>
      </c>
      <c r="E84" s="31">
        <v>0</v>
      </c>
      <c r="F84" s="42">
        <f>F85+F86+F87</f>
        <v>0</v>
      </c>
      <c r="G84" s="29">
        <f t="shared" si="1"/>
        <v>0</v>
      </c>
      <c r="H84" s="106" t="e">
        <f t="shared" si="0"/>
        <v>#DIV/0!</v>
      </c>
    </row>
    <row r="85" spans="1:8" s="4" customFormat="1" ht="20.100000000000001" customHeight="1">
      <c r="A85" s="61" t="s">
        <v>147</v>
      </c>
      <c r="B85" s="5">
        <v>2141</v>
      </c>
      <c r="C85" s="42"/>
      <c r="D85" s="42"/>
      <c r="E85" s="31"/>
      <c r="F85" s="42"/>
      <c r="G85" s="29">
        <f t="shared" si="1"/>
        <v>0</v>
      </c>
      <c r="H85" s="106" t="e">
        <f t="shared" si="0"/>
        <v>#DIV/0!</v>
      </c>
    </row>
    <row r="86" spans="1:8" s="4" customFormat="1" ht="20.100000000000001" customHeight="1">
      <c r="A86" s="61" t="s">
        <v>148</v>
      </c>
      <c r="B86" s="5">
        <v>2142</v>
      </c>
      <c r="C86" s="42"/>
      <c r="D86" s="42"/>
      <c r="E86" s="31"/>
      <c r="F86" s="42"/>
      <c r="G86" s="29">
        <f t="shared" si="1"/>
        <v>0</v>
      </c>
      <c r="H86" s="106" t="e">
        <f t="shared" si="0"/>
        <v>#DIV/0!</v>
      </c>
    </row>
    <row r="87" spans="1:8" s="4" customFormat="1" ht="20.100000000000001" customHeight="1">
      <c r="A87" s="61" t="s">
        <v>149</v>
      </c>
      <c r="B87" s="5">
        <v>2143</v>
      </c>
      <c r="C87" s="48"/>
      <c r="D87" s="48"/>
      <c r="E87" s="31"/>
      <c r="F87" s="48"/>
      <c r="G87" s="29">
        <f t="shared" si="1"/>
        <v>0</v>
      </c>
      <c r="H87" s="106" t="e">
        <f t="shared" si="0"/>
        <v>#DIV/0!</v>
      </c>
    </row>
    <row r="88" spans="1:8" s="4" customFormat="1" ht="20.100000000000001" customHeight="1">
      <c r="A88" s="61" t="s">
        <v>150</v>
      </c>
      <c r="B88" s="5">
        <v>2150</v>
      </c>
      <c r="C88" s="42"/>
      <c r="D88" s="42"/>
      <c r="E88" s="31"/>
      <c r="F88" s="42"/>
      <c r="G88" s="29">
        <f t="shared" si="1"/>
        <v>0</v>
      </c>
      <c r="H88" s="106" t="e">
        <f t="shared" si="0"/>
        <v>#DIV/0!</v>
      </c>
    </row>
    <row r="89" spans="1:8" s="4" customFormat="1" ht="20.100000000000001" customHeight="1">
      <c r="A89" s="61" t="s">
        <v>151</v>
      </c>
      <c r="B89" s="5">
        <v>2160</v>
      </c>
      <c r="C89" s="42"/>
      <c r="D89" s="42"/>
      <c r="E89" s="31"/>
      <c r="F89" s="42"/>
      <c r="G89" s="29">
        <f t="shared" si="1"/>
        <v>0</v>
      </c>
      <c r="H89" s="106" t="e">
        <f t="shared" si="0"/>
        <v>#DIV/0!</v>
      </c>
    </row>
    <row r="90" spans="1:8" s="71" customFormat="1" ht="20.100000000000001" customHeight="1">
      <c r="A90" s="102" t="s">
        <v>203</v>
      </c>
      <c r="B90" s="68">
        <v>2170</v>
      </c>
      <c r="C90" s="91"/>
      <c r="D90" s="91"/>
      <c r="E90" s="87"/>
      <c r="F90" s="91"/>
      <c r="G90" s="69">
        <f t="shared" si="1"/>
        <v>0</v>
      </c>
      <c r="H90" s="135"/>
    </row>
    <row r="91" spans="1:8" s="4" customFormat="1" ht="20.100000000000001" customHeight="1">
      <c r="A91" s="61" t="s">
        <v>221</v>
      </c>
      <c r="B91" s="5">
        <v>2171</v>
      </c>
      <c r="C91" s="42"/>
      <c r="D91" s="42"/>
      <c r="E91" s="31"/>
      <c r="F91" s="42"/>
      <c r="G91" s="29">
        <f t="shared" si="1"/>
        <v>0</v>
      </c>
      <c r="H91" s="106" t="e">
        <f t="shared" si="0"/>
        <v>#DIV/0!</v>
      </c>
    </row>
    <row r="92" spans="1:8" s="71" customFormat="1" ht="20.100000000000001" customHeight="1">
      <c r="A92" s="67" t="s">
        <v>152</v>
      </c>
      <c r="B92" s="68">
        <v>4000</v>
      </c>
      <c r="C92" s="87">
        <v>62059.3</v>
      </c>
      <c r="D92" s="87">
        <f>D33+D36+D37+D40</f>
        <v>62590.8</v>
      </c>
      <c r="E92" s="87">
        <v>17274.3</v>
      </c>
      <c r="F92" s="87">
        <f>F33+F36+F37+F40</f>
        <v>17196.7</v>
      </c>
      <c r="G92" s="69">
        <f t="shared" si="1"/>
        <v>-77.599999999998545</v>
      </c>
      <c r="H92" s="73">
        <f t="shared" si="0"/>
        <v>99.550777744973757</v>
      </c>
    </row>
    <row r="93" spans="1:8" s="71" customFormat="1" ht="20.100000000000001" customHeight="1">
      <c r="A93" s="67" t="s">
        <v>153</v>
      </c>
      <c r="B93" s="68">
        <v>5000</v>
      </c>
      <c r="C93" s="91">
        <v>66049.8</v>
      </c>
      <c r="D93" s="91">
        <f>D51+D76+D90</f>
        <v>67697.5</v>
      </c>
      <c r="E93" s="91">
        <v>17205.3</v>
      </c>
      <c r="F93" s="91">
        <f>F51+F76</f>
        <v>17990.400000000001</v>
      </c>
      <c r="G93" s="69">
        <f t="shared" si="1"/>
        <v>785.10000000000218</v>
      </c>
      <c r="H93" s="70">
        <f t="shared" si="0"/>
        <v>104.56312880333387</v>
      </c>
    </row>
    <row r="94" spans="1:8" s="71" customFormat="1" ht="20.100000000000001" customHeight="1" thickBot="1">
      <c r="A94" s="75" t="s">
        <v>154</v>
      </c>
      <c r="B94" s="68">
        <v>6000</v>
      </c>
      <c r="C94" s="91">
        <v>-3990.5</v>
      </c>
      <c r="D94" s="91">
        <f>D92-D93</f>
        <v>-5106.6999999999971</v>
      </c>
      <c r="E94" s="91">
        <v>69</v>
      </c>
      <c r="F94" s="115">
        <f>F92-F93</f>
        <v>-793.70000000000073</v>
      </c>
      <c r="G94" s="80">
        <f t="shared" si="1"/>
        <v>-862.70000000000073</v>
      </c>
      <c r="H94" s="73">
        <f t="shared" si="0"/>
        <v>-1150.2898550724649</v>
      </c>
    </row>
    <row r="95" spans="1:8" s="4" customFormat="1" ht="19.5" thickBot="1">
      <c r="A95" s="152" t="s">
        <v>32</v>
      </c>
      <c r="B95" s="153"/>
      <c r="C95" s="153"/>
      <c r="D95" s="153"/>
      <c r="E95" s="153"/>
      <c r="F95" s="153"/>
      <c r="G95" s="153"/>
      <c r="H95" s="154"/>
    </row>
    <row r="96" spans="1:8" s="71" customFormat="1" ht="41.25" customHeight="1">
      <c r="A96" s="76" t="s">
        <v>73</v>
      </c>
      <c r="B96" s="68">
        <v>7100</v>
      </c>
      <c r="C96" s="114">
        <v>21.8</v>
      </c>
      <c r="D96" s="114">
        <f>D97+D98+D99+D100</f>
        <v>16.7</v>
      </c>
      <c r="E96" s="114">
        <v>3.5</v>
      </c>
      <c r="F96" s="114">
        <f>F97+F98+F99+F100</f>
        <v>3.2</v>
      </c>
      <c r="G96" s="87">
        <f>F96-E96</f>
        <v>-0.29999999999999982</v>
      </c>
      <c r="H96" s="108">
        <f>(F96/E96)*100</f>
        <v>91.428571428571431</v>
      </c>
    </row>
    <row r="97" spans="1:8" s="4" customFormat="1" ht="37.5">
      <c r="A97" s="7" t="s">
        <v>88</v>
      </c>
      <c r="B97" s="5">
        <v>7110</v>
      </c>
      <c r="C97" s="31">
        <v>21.8</v>
      </c>
      <c r="D97" s="31">
        <v>16.7</v>
      </c>
      <c r="E97" s="31">
        <v>3.5</v>
      </c>
      <c r="F97" s="31">
        <v>3.2</v>
      </c>
      <c r="G97" s="48">
        <f t="shared" ref="G97:G109" si="2">F97-E97</f>
        <v>-0.29999999999999982</v>
      </c>
      <c r="H97" s="109">
        <f t="shared" ref="H97:H109" si="3">(F97/E97)*100</f>
        <v>91.428571428571431</v>
      </c>
    </row>
    <row r="98" spans="1:8" s="4" customFormat="1" ht="37.5">
      <c r="A98" s="15" t="s">
        <v>89</v>
      </c>
      <c r="B98" s="6">
        <v>7120</v>
      </c>
      <c r="C98" s="28"/>
      <c r="D98" s="28"/>
      <c r="E98" s="28"/>
      <c r="F98" s="28"/>
      <c r="G98" s="48">
        <f t="shared" si="2"/>
        <v>0</v>
      </c>
      <c r="H98" s="110" t="e">
        <f t="shared" si="3"/>
        <v>#DIV/0!</v>
      </c>
    </row>
    <row r="99" spans="1:8" s="4" customFormat="1" ht="19.5" customHeight="1">
      <c r="A99" s="27" t="s">
        <v>24</v>
      </c>
      <c r="B99" s="6">
        <v>7130</v>
      </c>
      <c r="C99" s="28"/>
      <c r="D99" s="28"/>
      <c r="E99" s="28"/>
      <c r="F99" s="28"/>
      <c r="G99" s="48">
        <f t="shared" si="2"/>
        <v>0</v>
      </c>
      <c r="H99" s="110" t="e">
        <f t="shared" si="3"/>
        <v>#DIV/0!</v>
      </c>
    </row>
    <row r="100" spans="1:8" s="4" customFormat="1">
      <c r="A100" s="27" t="s">
        <v>78</v>
      </c>
      <c r="B100" s="6">
        <v>7140</v>
      </c>
      <c r="C100" s="28"/>
      <c r="D100" s="28"/>
      <c r="E100" s="28"/>
      <c r="F100" s="28"/>
      <c r="G100" s="48">
        <f t="shared" si="2"/>
        <v>0</v>
      </c>
      <c r="H100" s="110" t="e">
        <f t="shared" si="3"/>
        <v>#DIV/0!</v>
      </c>
    </row>
    <row r="101" spans="1:8" s="71" customFormat="1" ht="20.25" customHeight="1">
      <c r="A101" s="77" t="s">
        <v>74</v>
      </c>
      <c r="B101" s="93">
        <v>7200</v>
      </c>
      <c r="C101" s="87">
        <v>6470.9</v>
      </c>
      <c r="D101" s="87">
        <f>D102+D103</f>
        <v>6446.2</v>
      </c>
      <c r="E101" s="87">
        <v>1712</v>
      </c>
      <c r="F101" s="87">
        <f>F102+F103</f>
        <v>1580.2</v>
      </c>
      <c r="G101" s="87">
        <f t="shared" si="2"/>
        <v>-131.79999999999995</v>
      </c>
      <c r="H101" s="108">
        <f t="shared" si="3"/>
        <v>92.30140186915888</v>
      </c>
    </row>
    <row r="102" spans="1:8" s="4" customFormat="1">
      <c r="A102" s="7" t="s">
        <v>21</v>
      </c>
      <c r="B102" s="6">
        <v>7210</v>
      </c>
      <c r="C102" s="31">
        <v>6470.9</v>
      </c>
      <c r="D102" s="31">
        <v>6446.2</v>
      </c>
      <c r="E102" s="31">
        <v>1712</v>
      </c>
      <c r="F102" s="31">
        <v>1580.2</v>
      </c>
      <c r="G102" s="48">
        <f t="shared" si="2"/>
        <v>-131.79999999999995</v>
      </c>
      <c r="H102" s="109">
        <f t="shared" si="3"/>
        <v>92.30140186915888</v>
      </c>
    </row>
    <row r="103" spans="1:8" s="4" customFormat="1">
      <c r="A103" s="15" t="s">
        <v>90</v>
      </c>
      <c r="B103" s="17">
        <v>7220</v>
      </c>
      <c r="C103" s="31"/>
      <c r="D103" s="31"/>
      <c r="E103" s="31"/>
      <c r="F103" s="31"/>
      <c r="G103" s="48">
        <f t="shared" si="2"/>
        <v>0</v>
      </c>
      <c r="H103" s="110" t="e">
        <f t="shared" si="3"/>
        <v>#DIV/0!</v>
      </c>
    </row>
    <row r="104" spans="1:8" s="71" customFormat="1" ht="39" customHeight="1">
      <c r="A104" s="77" t="s">
        <v>75</v>
      </c>
      <c r="B104" s="78">
        <v>7300</v>
      </c>
      <c r="C104" s="91">
        <v>8187.7</v>
      </c>
      <c r="D104" s="91">
        <f>D105+D106+D107+D108</f>
        <v>8234.6500000000015</v>
      </c>
      <c r="E104" s="91">
        <v>2236</v>
      </c>
      <c r="F104" s="91">
        <f>F105+F106+F107+F108</f>
        <v>2063.02</v>
      </c>
      <c r="G104" s="87">
        <f t="shared" si="2"/>
        <v>-172.98000000000002</v>
      </c>
      <c r="H104" s="108">
        <f t="shared" si="3"/>
        <v>92.263864042933804</v>
      </c>
    </row>
    <row r="105" spans="1:8" ht="20.25" customHeight="1">
      <c r="A105" s="27" t="s">
        <v>76</v>
      </c>
      <c r="B105" s="6">
        <v>7310</v>
      </c>
      <c r="C105" s="42">
        <v>7648.1</v>
      </c>
      <c r="D105" s="42">
        <v>7593.8</v>
      </c>
      <c r="E105" s="42">
        <v>2093.3000000000002</v>
      </c>
      <c r="F105" s="42">
        <v>1828.5</v>
      </c>
      <c r="G105" s="31">
        <f t="shared" si="2"/>
        <v>-264.80000000000018</v>
      </c>
      <c r="H105" s="101">
        <f t="shared" si="3"/>
        <v>87.350117040080249</v>
      </c>
    </row>
    <row r="106" spans="1:8" s="4" customFormat="1" ht="20.25" customHeight="1">
      <c r="A106" s="27" t="s">
        <v>91</v>
      </c>
      <c r="B106" s="6">
        <v>7320</v>
      </c>
      <c r="C106" s="42">
        <v>539.20000000000005</v>
      </c>
      <c r="D106" s="42">
        <v>640.4</v>
      </c>
      <c r="E106" s="42">
        <v>142.69999999999999</v>
      </c>
      <c r="F106" s="42">
        <v>234.5</v>
      </c>
      <c r="G106" s="48">
        <f t="shared" si="2"/>
        <v>91.800000000000011</v>
      </c>
      <c r="H106" s="109">
        <f t="shared" si="3"/>
        <v>164.33076384022428</v>
      </c>
    </row>
    <row r="107" spans="1:8" s="4" customFormat="1" ht="19.5" customHeight="1">
      <c r="A107" s="27" t="s">
        <v>92</v>
      </c>
      <c r="B107" s="6">
        <v>7330</v>
      </c>
      <c r="C107" s="29"/>
      <c r="D107" s="29"/>
      <c r="E107" s="29"/>
      <c r="F107" s="42"/>
      <c r="G107" s="48">
        <f t="shared" si="2"/>
        <v>0</v>
      </c>
      <c r="H107" s="110" t="e">
        <f t="shared" si="3"/>
        <v>#DIV/0!</v>
      </c>
    </row>
    <row r="108" spans="1:8" s="4" customFormat="1" ht="18.75" customHeight="1">
      <c r="A108" s="27" t="s">
        <v>218</v>
      </c>
      <c r="B108" s="6">
        <v>7340</v>
      </c>
      <c r="C108" s="42">
        <v>0.4</v>
      </c>
      <c r="D108" s="42">
        <v>0.45000000000000007</v>
      </c>
      <c r="E108" s="29">
        <v>0</v>
      </c>
      <c r="F108" s="42">
        <v>0.02</v>
      </c>
      <c r="G108" s="48">
        <f t="shared" si="2"/>
        <v>0.02</v>
      </c>
      <c r="H108" s="110" t="e">
        <f t="shared" si="3"/>
        <v>#DIV/0!</v>
      </c>
    </row>
    <row r="109" spans="1:8" s="71" customFormat="1" ht="22.5" customHeight="1" thickBot="1">
      <c r="A109" s="77" t="s">
        <v>93</v>
      </c>
      <c r="B109" s="78">
        <v>7000</v>
      </c>
      <c r="C109" s="115">
        <v>14680.4</v>
      </c>
      <c r="D109" s="115">
        <f>D104+D101+D96</f>
        <v>14697.550000000003</v>
      </c>
      <c r="E109" s="115">
        <v>3951.5</v>
      </c>
      <c r="F109" s="115">
        <f>F104+F101+F96</f>
        <v>3646.42</v>
      </c>
      <c r="G109" s="87">
        <f t="shared" si="2"/>
        <v>-305.07999999999993</v>
      </c>
      <c r="H109" s="108">
        <f t="shared" si="3"/>
        <v>92.279387574338855</v>
      </c>
    </row>
    <row r="110" spans="1:8" s="4" customFormat="1" ht="19.5" thickBot="1">
      <c r="A110" s="149" t="s">
        <v>98</v>
      </c>
      <c r="B110" s="150"/>
      <c r="C110" s="150"/>
      <c r="D110" s="150"/>
      <c r="E110" s="150"/>
      <c r="F110" s="150"/>
      <c r="G110" s="150"/>
      <c r="H110" s="151"/>
    </row>
    <row r="111" spans="1:8" s="71" customFormat="1" ht="20.100000000000001" customHeight="1">
      <c r="A111" s="81" t="s">
        <v>55</v>
      </c>
      <c r="B111" s="82">
        <v>8000</v>
      </c>
      <c r="C111" s="114">
        <v>1413.1</v>
      </c>
      <c r="D111" s="114">
        <f>D112+D113+D114+D115+D116+D117</f>
        <v>918.40000000000009</v>
      </c>
      <c r="E111" s="91">
        <v>1500</v>
      </c>
      <c r="F111" s="114">
        <f>F112+F113+F114+F115+F116+F117</f>
        <v>778.6</v>
      </c>
      <c r="G111" s="72">
        <f>F111-E111</f>
        <v>-721.4</v>
      </c>
      <c r="H111" s="73">
        <f>(F111/E111)*100</f>
        <v>51.906666666666666</v>
      </c>
    </row>
    <row r="112" spans="1:8" s="4" customFormat="1" ht="20.100000000000001" customHeight="1">
      <c r="A112" s="7" t="s">
        <v>0</v>
      </c>
      <c r="B112" s="51">
        <v>8010</v>
      </c>
      <c r="C112" s="42"/>
      <c r="D112" s="42"/>
      <c r="E112" s="42"/>
      <c r="F112" s="42"/>
      <c r="G112" s="30">
        <f t="shared" ref="G112:G122" si="4">F112-E112</f>
        <v>0</v>
      </c>
      <c r="H112" s="104" t="e">
        <f t="shared" ref="H112:H122" si="5">(F112/E112)*100</f>
        <v>#DIV/0!</v>
      </c>
    </row>
    <row r="113" spans="1:8" s="4" customFormat="1" ht="20.100000000000001" customHeight="1">
      <c r="A113" s="7" t="s">
        <v>1</v>
      </c>
      <c r="B113" s="55">
        <v>8020</v>
      </c>
      <c r="C113" s="42">
        <v>859</v>
      </c>
      <c r="D113" s="136">
        <v>918.40000000000009</v>
      </c>
      <c r="E113" s="42">
        <v>200</v>
      </c>
      <c r="F113" s="136">
        <v>778.6</v>
      </c>
      <c r="G113" s="30">
        <f t="shared" si="4"/>
        <v>578.6</v>
      </c>
      <c r="H113" s="47">
        <f t="shared" si="5"/>
        <v>389.3</v>
      </c>
    </row>
    <row r="114" spans="1:8" s="4" customFormat="1" ht="20.100000000000001" customHeight="1">
      <c r="A114" s="7" t="s">
        <v>18</v>
      </c>
      <c r="B114" s="51">
        <v>8030</v>
      </c>
      <c r="C114" s="42"/>
      <c r="D114" s="42"/>
      <c r="E114" s="42"/>
      <c r="F114" s="29"/>
      <c r="G114" s="30">
        <f t="shared" si="4"/>
        <v>0</v>
      </c>
      <c r="H114" s="104" t="e">
        <f t="shared" si="5"/>
        <v>#DIV/0!</v>
      </c>
    </row>
    <row r="115" spans="1:8" s="4" customFormat="1">
      <c r="A115" s="7" t="s">
        <v>2</v>
      </c>
      <c r="B115" s="55">
        <v>8040</v>
      </c>
      <c r="C115" s="42"/>
      <c r="D115" s="42"/>
      <c r="E115" s="42"/>
      <c r="F115" s="29"/>
      <c r="G115" s="30">
        <f t="shared" si="4"/>
        <v>0</v>
      </c>
      <c r="H115" s="104" t="e">
        <f t="shared" si="5"/>
        <v>#DIV/0!</v>
      </c>
    </row>
    <row r="116" spans="1:8" s="4" customFormat="1" ht="37.5">
      <c r="A116" s="7" t="s">
        <v>19</v>
      </c>
      <c r="B116" s="51">
        <v>8050</v>
      </c>
      <c r="C116" s="29"/>
      <c r="D116" s="29"/>
      <c r="E116" s="42"/>
      <c r="F116" s="29"/>
      <c r="G116" s="30">
        <f t="shared" si="4"/>
        <v>0</v>
      </c>
      <c r="H116" s="104" t="e">
        <f t="shared" si="5"/>
        <v>#DIV/0!</v>
      </c>
    </row>
    <row r="117" spans="1:8" s="4" customFormat="1">
      <c r="A117" s="7" t="s">
        <v>58</v>
      </c>
      <c r="B117" s="18">
        <v>8060</v>
      </c>
      <c r="C117" s="42">
        <v>554.1</v>
      </c>
      <c r="D117" s="29"/>
      <c r="E117" s="42">
        <v>1300</v>
      </c>
      <c r="F117" s="29"/>
      <c r="G117" s="30">
        <f t="shared" si="4"/>
        <v>-1300</v>
      </c>
      <c r="H117" s="104">
        <f t="shared" si="5"/>
        <v>0</v>
      </c>
    </row>
    <row r="118" spans="1:8" s="71" customFormat="1" ht="20.100000000000001" customHeight="1">
      <c r="A118" s="77" t="s">
        <v>56</v>
      </c>
      <c r="B118" s="83">
        <v>8100</v>
      </c>
      <c r="C118" s="72">
        <v>0</v>
      </c>
      <c r="D118" s="72">
        <f>D119+D120+D121+D122</f>
        <v>0</v>
      </c>
      <c r="E118" s="72">
        <f>E119+E120+E121+E122</f>
        <v>0</v>
      </c>
      <c r="F118" s="72">
        <f>F119+F120+F121+F122</f>
        <v>0</v>
      </c>
      <c r="G118" s="72">
        <f t="shared" si="4"/>
        <v>0</v>
      </c>
      <c r="H118" s="105" t="e">
        <f t="shared" si="5"/>
        <v>#DIV/0!</v>
      </c>
    </row>
    <row r="119" spans="1:8" s="4" customFormat="1" ht="20.100000000000001" customHeight="1">
      <c r="A119" s="15" t="s">
        <v>79</v>
      </c>
      <c r="B119" s="32" t="s">
        <v>94</v>
      </c>
      <c r="C119" s="29"/>
      <c r="D119" s="29"/>
      <c r="E119" s="29"/>
      <c r="F119" s="29"/>
      <c r="G119" s="30">
        <f t="shared" si="4"/>
        <v>0</v>
      </c>
      <c r="H119" s="104" t="e">
        <f t="shared" si="5"/>
        <v>#DIV/0!</v>
      </c>
    </row>
    <row r="120" spans="1:8" s="4" customFormat="1" ht="20.100000000000001" customHeight="1">
      <c r="A120" s="15" t="s">
        <v>80</v>
      </c>
      <c r="B120" s="32" t="s">
        <v>95</v>
      </c>
      <c r="C120" s="29"/>
      <c r="D120" s="29"/>
      <c r="E120" s="29"/>
      <c r="F120" s="29"/>
      <c r="G120" s="30">
        <f t="shared" si="4"/>
        <v>0</v>
      </c>
      <c r="H120" s="104" t="e">
        <f t="shared" si="5"/>
        <v>#DIV/0!</v>
      </c>
    </row>
    <row r="121" spans="1:8" s="4" customFormat="1" ht="20.100000000000001" customHeight="1">
      <c r="A121" s="15" t="s">
        <v>54</v>
      </c>
      <c r="B121" s="32" t="s">
        <v>96</v>
      </c>
      <c r="C121" s="29"/>
      <c r="D121" s="29"/>
      <c r="E121" s="29"/>
      <c r="F121" s="29"/>
      <c r="G121" s="30">
        <f t="shared" si="4"/>
        <v>0</v>
      </c>
      <c r="H121" s="104" t="e">
        <f t="shared" si="5"/>
        <v>#DIV/0!</v>
      </c>
    </row>
    <row r="122" spans="1:8" s="4" customFormat="1" ht="20.100000000000001" customHeight="1" thickBot="1">
      <c r="A122" s="40" t="s">
        <v>81</v>
      </c>
      <c r="B122" s="41" t="s">
        <v>97</v>
      </c>
      <c r="C122" s="65"/>
      <c r="D122" s="65"/>
      <c r="E122" s="29"/>
      <c r="F122" s="65"/>
      <c r="G122" s="30">
        <f t="shared" si="4"/>
        <v>0</v>
      </c>
      <c r="H122" s="104" t="e">
        <f t="shared" si="5"/>
        <v>#DIV/0!</v>
      </c>
    </row>
    <row r="123" spans="1:8" s="4" customFormat="1" ht="19.5" thickBot="1">
      <c r="A123" s="155" t="s">
        <v>99</v>
      </c>
      <c r="B123" s="156"/>
      <c r="C123" s="156"/>
      <c r="D123" s="156"/>
      <c r="E123" s="156"/>
      <c r="F123" s="156"/>
      <c r="G123" s="156"/>
      <c r="H123" s="157"/>
    </row>
    <row r="124" spans="1:8" s="4" customFormat="1">
      <c r="A124" s="33" t="s">
        <v>65</v>
      </c>
      <c r="B124" s="34">
        <v>9010</v>
      </c>
      <c r="C124" s="95">
        <v>-8.3000000000000007</v>
      </c>
      <c r="D124" s="31">
        <f>(D94/D33)*100</f>
        <v>-10.594791297113487</v>
      </c>
      <c r="E124" s="95">
        <f>(E94/E33)*100</f>
        <v>0.52106932487539648</v>
      </c>
      <c r="F124" s="31">
        <f>(F94/F33)*100</f>
        <v>-6.1937648757267212</v>
      </c>
      <c r="G124" s="31">
        <f>F124-E124</f>
        <v>-6.7148342006021178</v>
      </c>
      <c r="H124" s="46">
        <f>(F124/E124)*100</f>
        <v>-1188.6642678894673</v>
      </c>
    </row>
    <row r="125" spans="1:8" s="4" customFormat="1">
      <c r="A125" s="33" t="s">
        <v>66</v>
      </c>
      <c r="B125" s="34">
        <v>9020</v>
      </c>
      <c r="C125" s="95">
        <v>-9</v>
      </c>
      <c r="D125" s="31">
        <f>(D94/D137)*100</f>
        <v>-14.563732550014983</v>
      </c>
      <c r="E125" s="95">
        <f>(E94/E137)*100</f>
        <v>0.16075934326313512</v>
      </c>
      <c r="F125" s="31">
        <f>(F94/F137)*100</f>
        <v>-2.2635428995137583</v>
      </c>
      <c r="G125" s="31">
        <f>F125-E125</f>
        <v>-2.4243022427768937</v>
      </c>
      <c r="H125" s="46">
        <f>(F125/E125)*100</f>
        <v>-1408.0319398970992</v>
      </c>
    </row>
    <row r="126" spans="1:8" s="4" customFormat="1">
      <c r="A126" s="27" t="s">
        <v>67</v>
      </c>
      <c r="B126" s="5">
        <v>9030</v>
      </c>
      <c r="C126" s="95">
        <v>-20.6</v>
      </c>
      <c r="D126" s="31">
        <f>(D94/D143)*100</f>
        <v>-33.376033462958802</v>
      </c>
      <c r="E126" s="95">
        <f>(E94/E143)*100</f>
        <v>0.28389921166537763</v>
      </c>
      <c r="F126" s="31">
        <f>(F94/F143)*100</f>
        <v>-5.187412176072697</v>
      </c>
      <c r="G126" s="31">
        <f>F126-E126</f>
        <v>-5.4713113877380746</v>
      </c>
      <c r="H126" s="46">
        <f>(F126/E126)*100</f>
        <v>-1827.202036117988</v>
      </c>
    </row>
    <row r="127" spans="1:8" s="4" customFormat="1">
      <c r="A127" s="35" t="s">
        <v>38</v>
      </c>
      <c r="B127" s="36">
        <v>9040</v>
      </c>
      <c r="C127" s="95">
        <v>0.8</v>
      </c>
      <c r="D127" s="31">
        <f>D143/D140</f>
        <v>0.77416008905079725</v>
      </c>
      <c r="E127" s="95">
        <f>E143/E140</f>
        <v>1.3055019901272491</v>
      </c>
      <c r="F127" s="31">
        <f>F143/F140</f>
        <v>0.77416008905079725</v>
      </c>
      <c r="G127" s="31">
        <f>F127-E127</f>
        <v>-0.53134190107645185</v>
      </c>
      <c r="H127" s="46">
        <f>(F127/E127)*100</f>
        <v>59.299801525031668</v>
      </c>
    </row>
    <row r="128" spans="1:8" s="4" customFormat="1" ht="21.75" customHeight="1" thickBot="1">
      <c r="A128" s="50" t="s">
        <v>68</v>
      </c>
      <c r="B128" s="36">
        <v>9050</v>
      </c>
      <c r="C128" s="95">
        <v>0.9</v>
      </c>
      <c r="D128" s="66">
        <f>D133/D132</f>
        <v>0.94277463795559324</v>
      </c>
      <c r="E128" s="95">
        <f>E133/E132</f>
        <v>0.94201233384758609</v>
      </c>
      <c r="F128" s="66">
        <f>F133/F132</f>
        <v>0.94277463795559324</v>
      </c>
      <c r="G128" s="66">
        <f>F128-E128</f>
        <v>7.6230410800715021E-4</v>
      </c>
      <c r="H128" s="49">
        <f>(F128/E128)*100</f>
        <v>100.08092294342829</v>
      </c>
    </row>
    <row r="129" spans="1:8" s="4" customFormat="1" ht="19.5" thickBot="1">
      <c r="A129" s="152" t="s">
        <v>100</v>
      </c>
      <c r="B129" s="153"/>
      <c r="C129" s="153"/>
      <c r="D129" s="153"/>
      <c r="E129" s="153"/>
      <c r="F129" s="153"/>
      <c r="G129" s="153"/>
      <c r="H129" s="154"/>
    </row>
    <row r="130" spans="1:8" s="71" customFormat="1" ht="20.100000000000001" customHeight="1">
      <c r="A130" s="81" t="s">
        <v>59</v>
      </c>
      <c r="B130" s="94">
        <v>10000</v>
      </c>
      <c r="C130" s="114">
        <v>27341.599999999999</v>
      </c>
      <c r="D130" s="114">
        <f>D131</f>
        <v>25173.699999999953</v>
      </c>
      <c r="E130" s="114">
        <v>25401.299999999988</v>
      </c>
      <c r="F130" s="114">
        <f>F131</f>
        <v>25173.699999999953</v>
      </c>
      <c r="G130" s="72">
        <f>F130-E130</f>
        <v>-227.60000000003492</v>
      </c>
      <c r="H130" s="73">
        <f>(F130/E130)*100</f>
        <v>99.103982867018487</v>
      </c>
    </row>
    <row r="131" spans="1:8" s="4" customFormat="1" ht="20.100000000000001" customHeight="1">
      <c r="A131" s="33" t="s">
        <v>60</v>
      </c>
      <c r="B131" s="34">
        <v>10001</v>
      </c>
      <c r="C131" s="31">
        <v>27341.599999999999</v>
      </c>
      <c r="D131" s="141">
        <f>D132-D133</f>
        <v>25173.699999999953</v>
      </c>
      <c r="E131" s="31">
        <v>25401.299999999988</v>
      </c>
      <c r="F131" s="141">
        <f>F132-F133</f>
        <v>25173.699999999953</v>
      </c>
      <c r="G131" s="28">
        <f t="shared" ref="G131:G143" si="6">F131-E131</f>
        <v>-227.60000000003492</v>
      </c>
      <c r="H131" s="46">
        <f t="shared" ref="H131:H143" si="7">(F131/E131)*100</f>
        <v>99.103982867018487</v>
      </c>
    </row>
    <row r="132" spans="1:8" s="4" customFormat="1" ht="20.100000000000001" customHeight="1">
      <c r="A132" s="33" t="s">
        <v>61</v>
      </c>
      <c r="B132" s="34">
        <v>10002</v>
      </c>
      <c r="C132" s="42">
        <v>437541.5</v>
      </c>
      <c r="D132" s="142">
        <v>439904.6</v>
      </c>
      <c r="E132" s="42">
        <v>438046.6</v>
      </c>
      <c r="F132" s="142">
        <v>439904.6</v>
      </c>
      <c r="G132" s="28">
        <f t="shared" si="6"/>
        <v>1858</v>
      </c>
      <c r="H132" s="46">
        <f t="shared" si="7"/>
        <v>100.42415578616522</v>
      </c>
    </row>
    <row r="133" spans="1:8" s="4" customFormat="1" ht="20.100000000000001" customHeight="1">
      <c r="A133" s="33" t="s">
        <v>62</v>
      </c>
      <c r="B133" s="34">
        <v>10003</v>
      </c>
      <c r="C133" s="42">
        <v>410199.9</v>
      </c>
      <c r="D133" s="142">
        <v>414730.9</v>
      </c>
      <c r="E133" s="42">
        <v>412645.3</v>
      </c>
      <c r="F133" s="142">
        <v>414730.9</v>
      </c>
      <c r="G133" s="28">
        <f t="shared" si="6"/>
        <v>2085.6000000000349</v>
      </c>
      <c r="H133" s="46">
        <f t="shared" si="7"/>
        <v>100.50542196894041</v>
      </c>
    </row>
    <row r="134" spans="1:8" s="71" customFormat="1" ht="20.100000000000001" customHeight="1">
      <c r="A134" s="77" t="s">
        <v>63</v>
      </c>
      <c r="B134" s="90">
        <v>10010</v>
      </c>
      <c r="C134" s="112">
        <v>16765</v>
      </c>
      <c r="D134" s="144">
        <v>9890.7999999999993</v>
      </c>
      <c r="E134" s="112">
        <v>17520</v>
      </c>
      <c r="F134" s="144">
        <v>9890.7999999999993</v>
      </c>
      <c r="G134" s="72">
        <f t="shared" si="6"/>
        <v>-7629.2000000000007</v>
      </c>
      <c r="H134" s="73">
        <f t="shared" si="7"/>
        <v>56.454337899543376</v>
      </c>
    </row>
    <row r="135" spans="1:8" s="4" customFormat="1">
      <c r="A135" s="27" t="s">
        <v>64</v>
      </c>
      <c r="B135" s="5">
        <v>10011</v>
      </c>
      <c r="C135" s="42">
        <v>5599.2</v>
      </c>
      <c r="D135" s="143">
        <v>649.79999999999995</v>
      </c>
      <c r="E135" s="136">
        <v>6200</v>
      </c>
      <c r="F135" s="143">
        <v>649.79999999999995</v>
      </c>
      <c r="G135" s="28">
        <f t="shared" si="6"/>
        <v>-5550.2</v>
      </c>
      <c r="H135" s="46">
        <f t="shared" si="7"/>
        <v>10.480645161290322</v>
      </c>
    </row>
    <row r="136" spans="1:8" s="4" customFormat="1">
      <c r="A136" s="27" t="s">
        <v>102</v>
      </c>
      <c r="B136" s="5">
        <v>10012</v>
      </c>
      <c r="C136" s="136">
        <v>0</v>
      </c>
      <c r="D136" s="136">
        <v>0</v>
      </c>
      <c r="E136" s="136"/>
      <c r="F136" s="136">
        <v>0</v>
      </c>
      <c r="G136" s="28">
        <f t="shared" si="6"/>
        <v>0</v>
      </c>
      <c r="H136" s="106" t="e">
        <f t="shared" si="7"/>
        <v>#DIV/0!</v>
      </c>
    </row>
    <row r="137" spans="1:8" s="71" customFormat="1" ht="20.100000000000001" customHeight="1">
      <c r="A137" s="77" t="s">
        <v>47</v>
      </c>
      <c r="B137" s="68">
        <v>10020</v>
      </c>
      <c r="C137" s="91">
        <v>44106.6</v>
      </c>
      <c r="D137" s="91">
        <f>D130+D134</f>
        <v>35064.499999999956</v>
      </c>
      <c r="E137" s="91">
        <v>42921.299999999988</v>
      </c>
      <c r="F137" s="91">
        <f>F130+F134</f>
        <v>35064.499999999956</v>
      </c>
      <c r="G137" s="79">
        <f t="shared" si="6"/>
        <v>-7856.800000000032</v>
      </c>
      <c r="H137" s="70">
        <f t="shared" si="7"/>
        <v>81.694869447104267</v>
      </c>
    </row>
    <row r="138" spans="1:8" s="4" customFormat="1" ht="20.100000000000001" customHeight="1">
      <c r="A138" s="27" t="s">
        <v>33</v>
      </c>
      <c r="B138" s="5">
        <v>10030</v>
      </c>
      <c r="C138" s="42">
        <v>6098.2</v>
      </c>
      <c r="D138" s="136">
        <v>2790.6</v>
      </c>
      <c r="E138" s="42">
        <v>5938.7</v>
      </c>
      <c r="F138" s="136">
        <v>2790.6</v>
      </c>
      <c r="G138" s="28">
        <f t="shared" si="6"/>
        <v>-3148.1</v>
      </c>
      <c r="H138" s="46">
        <f t="shared" si="7"/>
        <v>46.990082004479092</v>
      </c>
    </row>
    <row r="139" spans="1:8" s="4" customFormat="1" ht="20.100000000000001" customHeight="1">
      <c r="A139" s="27" t="s">
        <v>34</v>
      </c>
      <c r="B139" s="5">
        <v>10040</v>
      </c>
      <c r="C139" s="42">
        <v>18651.099999999999</v>
      </c>
      <c r="D139" s="145">
        <v>16973.400000000001</v>
      </c>
      <c r="E139" s="42">
        <v>12678.2</v>
      </c>
      <c r="F139" s="145">
        <v>16973.400000000001</v>
      </c>
      <c r="G139" s="28">
        <f t="shared" si="6"/>
        <v>4295.2000000000007</v>
      </c>
      <c r="H139" s="46">
        <f t="shared" si="7"/>
        <v>133.87862630341846</v>
      </c>
    </row>
    <row r="140" spans="1:8" s="71" customFormat="1" ht="20.100000000000001" customHeight="1">
      <c r="A140" s="77" t="s">
        <v>48</v>
      </c>
      <c r="B140" s="68">
        <v>10050</v>
      </c>
      <c r="C140" s="112">
        <v>24749.3</v>
      </c>
      <c r="D140" s="87">
        <f>SUM(D138:D139)</f>
        <v>19764</v>
      </c>
      <c r="E140" s="112">
        <v>18616.900000000001</v>
      </c>
      <c r="F140" s="87">
        <f>SUM(F138:F139)</f>
        <v>19764</v>
      </c>
      <c r="G140" s="79">
        <f t="shared" si="6"/>
        <v>1147.0999999999985</v>
      </c>
      <c r="H140" s="70">
        <f t="shared" si="7"/>
        <v>106.1616058527467</v>
      </c>
    </row>
    <row r="141" spans="1:8" s="4" customFormat="1" ht="20.100000000000001" customHeight="1">
      <c r="A141" s="27" t="s">
        <v>82</v>
      </c>
      <c r="B141" s="5">
        <v>10060</v>
      </c>
      <c r="C141" s="42">
        <v>0</v>
      </c>
      <c r="D141" s="42"/>
      <c r="E141" s="42">
        <v>0</v>
      </c>
      <c r="F141" s="42"/>
      <c r="G141" s="28">
        <f t="shared" si="6"/>
        <v>0</v>
      </c>
      <c r="H141" s="106" t="e">
        <f t="shared" si="7"/>
        <v>#DIV/0!</v>
      </c>
    </row>
    <row r="142" spans="1:8" s="4" customFormat="1">
      <c r="A142" s="27" t="s">
        <v>83</v>
      </c>
      <c r="B142" s="5">
        <v>10070</v>
      </c>
      <c r="C142" s="42">
        <v>0</v>
      </c>
      <c r="D142" s="42"/>
      <c r="E142" s="42">
        <v>0</v>
      </c>
      <c r="F142" s="42"/>
      <c r="G142" s="28">
        <f t="shared" si="6"/>
        <v>0</v>
      </c>
      <c r="H142" s="106" t="e">
        <f t="shared" si="7"/>
        <v>#DIV/0!</v>
      </c>
    </row>
    <row r="143" spans="1:8" s="71" customFormat="1" ht="20.100000000000001" customHeight="1" thickBot="1">
      <c r="A143" s="77" t="s">
        <v>31</v>
      </c>
      <c r="B143" s="68">
        <v>10080</v>
      </c>
      <c r="C143" s="115">
        <v>19357.3</v>
      </c>
      <c r="D143" s="115">
        <f>D137-D140</f>
        <v>15300.499999999956</v>
      </c>
      <c r="E143" s="115">
        <v>24304.399999999987</v>
      </c>
      <c r="F143" s="115">
        <f>F137-F140</f>
        <v>15300.499999999956</v>
      </c>
      <c r="G143" s="79">
        <f t="shared" si="6"/>
        <v>-9003.9000000000306</v>
      </c>
      <c r="H143" s="70">
        <f t="shared" si="7"/>
        <v>62.953621566465188</v>
      </c>
    </row>
    <row r="144" spans="1:8" s="4" customFormat="1" ht="19.5" thickBot="1">
      <c r="A144" s="149" t="s">
        <v>101</v>
      </c>
      <c r="B144" s="150"/>
      <c r="C144" s="150"/>
      <c r="D144" s="150"/>
      <c r="E144" s="150"/>
      <c r="F144" s="150"/>
      <c r="G144" s="150"/>
      <c r="H144" s="151"/>
    </row>
    <row r="145" spans="1:8" s="71" customFormat="1" ht="20.100000000000001" customHeight="1">
      <c r="A145" s="81" t="s">
        <v>71</v>
      </c>
      <c r="B145" s="84" t="s">
        <v>157</v>
      </c>
      <c r="C145" s="80">
        <f>SUM(C146:C148)</f>
        <v>0</v>
      </c>
      <c r="D145" s="80">
        <f>SUM(D146:D148)</f>
        <v>0</v>
      </c>
      <c r="E145" s="80">
        <f>SUM(E146:E148)</f>
        <v>0</v>
      </c>
      <c r="F145" s="80">
        <f>SUM(F146:F148)</f>
        <v>0</v>
      </c>
      <c r="G145" s="80">
        <f>F145-E145</f>
        <v>0</v>
      </c>
      <c r="H145" s="80">
        <f>G145-F145</f>
        <v>0</v>
      </c>
    </row>
    <row r="146" spans="1:8" s="4" customFormat="1" ht="20.100000000000001" customHeight="1">
      <c r="A146" s="27" t="s">
        <v>84</v>
      </c>
      <c r="B146" s="37" t="s">
        <v>158</v>
      </c>
      <c r="C146" s="42">
        <f t="shared" ref="C146:D148" si="8">E146</f>
        <v>0</v>
      </c>
      <c r="D146" s="42">
        <f t="shared" si="8"/>
        <v>0</v>
      </c>
      <c r="E146" s="29">
        <v>0</v>
      </c>
      <c r="F146" s="29">
        <v>0</v>
      </c>
      <c r="G146" s="39">
        <f t="shared" ref="G146:H152" si="9">F146-E146</f>
        <v>0</v>
      </c>
      <c r="H146" s="104">
        <v>0</v>
      </c>
    </row>
    <row r="147" spans="1:8" s="4" customFormat="1" ht="20.100000000000001" customHeight="1">
      <c r="A147" s="27" t="s">
        <v>85</v>
      </c>
      <c r="B147" s="37" t="s">
        <v>159</v>
      </c>
      <c r="C147" s="42">
        <f t="shared" si="8"/>
        <v>0</v>
      </c>
      <c r="D147" s="42">
        <f t="shared" si="8"/>
        <v>0</v>
      </c>
      <c r="E147" s="29">
        <v>0</v>
      </c>
      <c r="F147" s="29">
        <v>0</v>
      </c>
      <c r="G147" s="39">
        <f t="shared" si="9"/>
        <v>0</v>
      </c>
      <c r="H147" s="104">
        <v>0</v>
      </c>
    </row>
    <row r="148" spans="1:8" s="4" customFormat="1" ht="20.100000000000001" customHeight="1">
      <c r="A148" s="27" t="s">
        <v>86</v>
      </c>
      <c r="B148" s="37" t="s">
        <v>160</v>
      </c>
      <c r="C148" s="42">
        <f t="shared" si="8"/>
        <v>0</v>
      </c>
      <c r="D148" s="42">
        <f t="shared" si="8"/>
        <v>0</v>
      </c>
      <c r="E148" s="29">
        <v>0</v>
      </c>
      <c r="F148" s="29">
        <v>0</v>
      </c>
      <c r="G148" s="39">
        <f t="shared" si="9"/>
        <v>0</v>
      </c>
      <c r="H148" s="104">
        <v>0</v>
      </c>
    </row>
    <row r="149" spans="1:8" s="71" customFormat="1" ht="20.100000000000001" customHeight="1">
      <c r="A149" s="77" t="s">
        <v>72</v>
      </c>
      <c r="B149" s="85" t="s">
        <v>161</v>
      </c>
      <c r="C149" s="72">
        <f>SUM(C150:C152)</f>
        <v>0</v>
      </c>
      <c r="D149" s="72">
        <f>SUM(D150:D152)</f>
        <v>0</v>
      </c>
      <c r="E149" s="72">
        <v>0</v>
      </c>
      <c r="F149" s="72">
        <v>0</v>
      </c>
      <c r="G149" s="80">
        <f t="shared" si="9"/>
        <v>0</v>
      </c>
      <c r="H149" s="80">
        <f t="shared" si="9"/>
        <v>0</v>
      </c>
    </row>
    <row r="150" spans="1:8" s="4" customFormat="1" ht="20.100000000000001" customHeight="1">
      <c r="A150" s="27" t="s">
        <v>84</v>
      </c>
      <c r="B150" s="37" t="s">
        <v>162</v>
      </c>
      <c r="C150" s="42">
        <f t="shared" ref="C150:D152" si="10">E150</f>
        <v>0</v>
      </c>
      <c r="D150" s="42">
        <f t="shared" si="10"/>
        <v>0</v>
      </c>
      <c r="E150" s="29">
        <v>0</v>
      </c>
      <c r="F150" s="29">
        <v>0</v>
      </c>
      <c r="G150" s="39">
        <f t="shared" si="9"/>
        <v>0</v>
      </c>
      <c r="H150" s="104">
        <v>0</v>
      </c>
    </row>
    <row r="151" spans="1:8" s="4" customFormat="1" ht="20.100000000000001" customHeight="1">
      <c r="A151" s="27" t="s">
        <v>85</v>
      </c>
      <c r="B151" s="37" t="s">
        <v>163</v>
      </c>
      <c r="C151" s="42">
        <f t="shared" si="10"/>
        <v>0</v>
      </c>
      <c r="D151" s="42">
        <f t="shared" si="10"/>
        <v>0</v>
      </c>
      <c r="E151" s="29">
        <v>0</v>
      </c>
      <c r="F151" s="29">
        <v>0</v>
      </c>
      <c r="G151" s="39">
        <f t="shared" si="9"/>
        <v>0</v>
      </c>
      <c r="H151" s="104">
        <v>0</v>
      </c>
    </row>
    <row r="152" spans="1:8" s="4" customFormat="1" ht="20.100000000000001" customHeight="1" thickBot="1">
      <c r="A152" s="35" t="s">
        <v>86</v>
      </c>
      <c r="B152" s="38" t="s">
        <v>164</v>
      </c>
      <c r="C152" s="42">
        <f t="shared" si="10"/>
        <v>0</v>
      </c>
      <c r="D152" s="42">
        <f t="shared" si="10"/>
        <v>0</v>
      </c>
      <c r="E152" s="29">
        <v>0</v>
      </c>
      <c r="F152" s="29">
        <v>0</v>
      </c>
      <c r="G152" s="39">
        <f t="shared" si="9"/>
        <v>0</v>
      </c>
      <c r="H152" s="104">
        <v>0</v>
      </c>
    </row>
    <row r="153" spans="1:8" s="4" customFormat="1" ht="19.5" thickBot="1">
      <c r="A153" s="152" t="s">
        <v>232</v>
      </c>
      <c r="B153" s="153"/>
      <c r="C153" s="153"/>
      <c r="D153" s="153"/>
      <c r="E153" s="153"/>
      <c r="F153" s="153"/>
      <c r="G153" s="153"/>
      <c r="H153" s="154"/>
    </row>
    <row r="154" spans="1:8" s="71" customFormat="1" ht="60.75" customHeight="1">
      <c r="A154" s="77" t="s">
        <v>69</v>
      </c>
      <c r="B154" s="85" t="s">
        <v>177</v>
      </c>
      <c r="C154" s="72">
        <v>141</v>
      </c>
      <c r="D154" s="72">
        <f>D155+D156+D157+D158+D159+D160</f>
        <v>147</v>
      </c>
      <c r="E154" s="72">
        <v>147</v>
      </c>
      <c r="F154" s="72">
        <f>F155+F156+F157+F158+F159+F160</f>
        <v>147</v>
      </c>
      <c r="G154" s="72">
        <f>F154-E154</f>
        <v>0</v>
      </c>
      <c r="H154" s="73">
        <f>(F154/E154)*100</f>
        <v>100</v>
      </c>
    </row>
    <row r="155" spans="1:8" s="4" customFormat="1">
      <c r="A155" s="7" t="s">
        <v>53</v>
      </c>
      <c r="B155" s="37" t="s">
        <v>178</v>
      </c>
      <c r="C155" s="29">
        <v>1</v>
      </c>
      <c r="D155" s="146">
        <v>1</v>
      </c>
      <c r="E155" s="29">
        <v>1</v>
      </c>
      <c r="F155" s="146">
        <v>1</v>
      </c>
      <c r="G155" s="30">
        <f t="shared" ref="G155:H182" si="11">F155-E155</f>
        <v>0</v>
      </c>
      <c r="H155" s="47">
        <f t="shared" ref="H155:H181" si="12">(F155/E155)*100</f>
        <v>100</v>
      </c>
    </row>
    <row r="156" spans="1:8" s="4" customFormat="1">
      <c r="A156" s="7" t="s">
        <v>52</v>
      </c>
      <c r="B156" s="37" t="s">
        <v>179</v>
      </c>
      <c r="C156" s="29">
        <v>19</v>
      </c>
      <c r="D156" s="146">
        <v>20</v>
      </c>
      <c r="E156" s="29">
        <v>19</v>
      </c>
      <c r="F156" s="146">
        <v>20</v>
      </c>
      <c r="G156" s="30">
        <f t="shared" si="11"/>
        <v>1</v>
      </c>
      <c r="H156" s="47">
        <f t="shared" si="12"/>
        <v>105.26315789473684</v>
      </c>
    </row>
    <row r="157" spans="1:8" s="4" customFormat="1">
      <c r="A157" s="7" t="s">
        <v>165</v>
      </c>
      <c r="B157" s="37" t="s">
        <v>180</v>
      </c>
      <c r="C157" s="29">
        <v>30</v>
      </c>
      <c r="D157" s="146">
        <v>31</v>
      </c>
      <c r="E157" s="29">
        <v>33</v>
      </c>
      <c r="F157" s="146">
        <v>31</v>
      </c>
      <c r="G157" s="30">
        <f t="shared" si="11"/>
        <v>-2</v>
      </c>
      <c r="H157" s="47">
        <f t="shared" si="12"/>
        <v>93.939393939393938</v>
      </c>
    </row>
    <row r="158" spans="1:8" s="4" customFormat="1">
      <c r="A158" s="7" t="s">
        <v>166</v>
      </c>
      <c r="B158" s="37" t="s">
        <v>181</v>
      </c>
      <c r="C158" s="29">
        <v>48</v>
      </c>
      <c r="D158" s="146">
        <v>50</v>
      </c>
      <c r="E158" s="29">
        <v>49</v>
      </c>
      <c r="F158" s="146">
        <v>50</v>
      </c>
      <c r="G158" s="30">
        <f t="shared" si="11"/>
        <v>1</v>
      </c>
      <c r="H158" s="47">
        <f t="shared" si="12"/>
        <v>102.04081632653062</v>
      </c>
    </row>
    <row r="159" spans="1:8" s="4" customFormat="1">
      <c r="A159" s="7" t="s">
        <v>167</v>
      </c>
      <c r="B159" s="37" t="s">
        <v>182</v>
      </c>
      <c r="C159" s="29">
        <v>27</v>
      </c>
      <c r="D159" s="146">
        <v>28</v>
      </c>
      <c r="E159" s="29">
        <v>29</v>
      </c>
      <c r="F159" s="146">
        <v>28</v>
      </c>
      <c r="G159" s="30">
        <f t="shared" si="11"/>
        <v>-1</v>
      </c>
      <c r="H159" s="47">
        <f t="shared" si="12"/>
        <v>96.551724137931032</v>
      </c>
    </row>
    <row r="160" spans="1:8" s="4" customFormat="1">
      <c r="A160" s="7" t="s">
        <v>168</v>
      </c>
      <c r="B160" s="37" t="s">
        <v>183</v>
      </c>
      <c r="C160" s="29">
        <v>16</v>
      </c>
      <c r="D160" s="146">
        <v>17</v>
      </c>
      <c r="E160" s="29">
        <v>16</v>
      </c>
      <c r="F160" s="146">
        <v>17</v>
      </c>
      <c r="G160" s="30">
        <f t="shared" si="11"/>
        <v>1</v>
      </c>
      <c r="H160" s="47">
        <f t="shared" si="12"/>
        <v>106.25</v>
      </c>
    </row>
    <row r="161" spans="1:11" s="71" customFormat="1">
      <c r="A161" s="86" t="s">
        <v>169</v>
      </c>
      <c r="B161" s="96" t="s">
        <v>170</v>
      </c>
      <c r="C161" s="87">
        <v>43740.9</v>
      </c>
      <c r="D161" s="87">
        <f>D162+D163+D164+D165+D166+D167</f>
        <v>35827</v>
      </c>
      <c r="E161" s="87">
        <v>9515.0000000000018</v>
      </c>
      <c r="F161" s="87">
        <f>F162+F163+F164+F165+F166+F167</f>
        <v>8676</v>
      </c>
      <c r="G161" s="72">
        <f t="shared" si="11"/>
        <v>-839.00000000000182</v>
      </c>
      <c r="H161" s="73">
        <f t="shared" si="12"/>
        <v>91.182343667892781</v>
      </c>
      <c r="I161" s="148">
        <f>D161-D52</f>
        <v>0</v>
      </c>
      <c r="J161" s="148">
        <f>E161-E52</f>
        <v>0</v>
      </c>
      <c r="K161" s="148">
        <f>F161-F52</f>
        <v>0</v>
      </c>
    </row>
    <row r="162" spans="1:11" s="4" customFormat="1">
      <c r="A162" s="7" t="s">
        <v>53</v>
      </c>
      <c r="B162" s="37" t="s">
        <v>171</v>
      </c>
      <c r="C162" s="42">
        <v>1435.3</v>
      </c>
      <c r="D162" s="141">
        <v>1034.4000000000001</v>
      </c>
      <c r="E162" s="42">
        <v>246.9</v>
      </c>
      <c r="F162" s="141">
        <v>346.2</v>
      </c>
      <c r="G162" s="30">
        <f t="shared" si="11"/>
        <v>99.299999999999983</v>
      </c>
      <c r="H162" s="47">
        <f t="shared" si="12"/>
        <v>140.21871202916159</v>
      </c>
    </row>
    <row r="163" spans="1:11" s="4" customFormat="1">
      <c r="A163" s="7" t="s">
        <v>52</v>
      </c>
      <c r="B163" s="37" t="s">
        <v>172</v>
      </c>
      <c r="C163" s="42">
        <v>11291</v>
      </c>
      <c r="D163" s="141">
        <v>8750.1999999999989</v>
      </c>
      <c r="E163" s="42">
        <v>2477.1</v>
      </c>
      <c r="F163" s="141">
        <v>1650.3</v>
      </c>
      <c r="G163" s="30">
        <f t="shared" si="11"/>
        <v>-826.8</v>
      </c>
      <c r="H163" s="47">
        <f t="shared" si="12"/>
        <v>66.622259900690324</v>
      </c>
    </row>
    <row r="164" spans="1:11" s="4" customFormat="1">
      <c r="A164" s="7" t="s">
        <v>165</v>
      </c>
      <c r="B164" s="37" t="s">
        <v>173</v>
      </c>
      <c r="C164" s="42">
        <v>10327.5</v>
      </c>
      <c r="D164" s="141">
        <v>8197.9</v>
      </c>
      <c r="E164" s="42">
        <v>2465.8000000000002</v>
      </c>
      <c r="F164" s="141">
        <v>1718.6</v>
      </c>
      <c r="G164" s="30">
        <f t="shared" si="11"/>
        <v>-747.20000000000027</v>
      </c>
      <c r="H164" s="47">
        <f t="shared" si="12"/>
        <v>69.697461270175992</v>
      </c>
    </row>
    <row r="165" spans="1:11" s="4" customFormat="1">
      <c r="A165" s="7" t="s">
        <v>166</v>
      </c>
      <c r="B165" s="37" t="s">
        <v>174</v>
      </c>
      <c r="C165" s="42">
        <v>12272.9</v>
      </c>
      <c r="D165" s="141">
        <v>10270.200000000001</v>
      </c>
      <c r="E165" s="42">
        <v>2632</v>
      </c>
      <c r="F165" s="141">
        <v>2514.5</v>
      </c>
      <c r="G165" s="30">
        <f t="shared" si="11"/>
        <v>-117.5</v>
      </c>
      <c r="H165" s="47">
        <f t="shared" si="12"/>
        <v>95.535714285714292</v>
      </c>
    </row>
    <row r="166" spans="1:11" s="4" customFormat="1">
      <c r="A166" s="7" t="s">
        <v>167</v>
      </c>
      <c r="B166" s="37" t="s">
        <v>175</v>
      </c>
      <c r="C166" s="42">
        <v>3874.6</v>
      </c>
      <c r="D166" s="141">
        <v>3234.8</v>
      </c>
      <c r="E166" s="42">
        <v>822.1</v>
      </c>
      <c r="F166" s="141">
        <v>840.2</v>
      </c>
      <c r="G166" s="30">
        <f t="shared" si="11"/>
        <v>18.100000000000023</v>
      </c>
      <c r="H166" s="47">
        <f t="shared" si="12"/>
        <v>102.20167862790414</v>
      </c>
    </row>
    <row r="167" spans="1:11" s="4" customFormat="1">
      <c r="A167" s="7" t="s">
        <v>168</v>
      </c>
      <c r="B167" s="37" t="s">
        <v>176</v>
      </c>
      <c r="C167" s="42">
        <v>4539.6000000000004</v>
      </c>
      <c r="D167" s="141">
        <v>4339.5</v>
      </c>
      <c r="E167" s="42">
        <v>871.1</v>
      </c>
      <c r="F167" s="141">
        <v>1606.2</v>
      </c>
      <c r="G167" s="30">
        <f t="shared" si="11"/>
        <v>735.1</v>
      </c>
      <c r="H167" s="47">
        <f t="shared" si="12"/>
        <v>184.38755596372403</v>
      </c>
    </row>
    <row r="168" spans="1:11" s="71" customFormat="1" ht="20.100000000000001" customHeight="1">
      <c r="A168" s="77" t="s">
        <v>3</v>
      </c>
      <c r="B168" s="96" t="s">
        <v>190</v>
      </c>
      <c r="C168" s="112">
        <v>43740.9</v>
      </c>
      <c r="D168" s="87">
        <f>D169+D170+D171+D172+D173+D174</f>
        <v>43421.299999999996</v>
      </c>
      <c r="E168" s="112">
        <v>11608.300000000001</v>
      </c>
      <c r="F168" s="87">
        <f>F169+F170+F171+F172+F173+F174</f>
        <v>10512.3</v>
      </c>
      <c r="G168" s="72">
        <f t="shared" si="11"/>
        <v>-1096.0000000000018</v>
      </c>
      <c r="H168" s="73">
        <f t="shared" si="12"/>
        <v>90.558479708484427</v>
      </c>
    </row>
    <row r="169" spans="1:11" s="4" customFormat="1" ht="20.100000000000001" customHeight="1">
      <c r="A169" s="7" t="s">
        <v>53</v>
      </c>
      <c r="B169" s="37" t="s">
        <v>184</v>
      </c>
      <c r="C169" s="113">
        <v>1435.3</v>
      </c>
      <c r="D169" s="141">
        <v>1262</v>
      </c>
      <c r="E169" s="113">
        <v>301.2</v>
      </c>
      <c r="F169" s="141">
        <v>422.4</v>
      </c>
      <c r="G169" s="30">
        <f t="shared" si="11"/>
        <v>121.19999999999999</v>
      </c>
      <c r="H169" s="47">
        <f t="shared" si="12"/>
        <v>140.23904382470121</v>
      </c>
    </row>
    <row r="170" spans="1:11" s="4" customFormat="1" ht="20.100000000000001" customHeight="1">
      <c r="A170" s="7" t="s">
        <v>52</v>
      </c>
      <c r="B170" s="37" t="s">
        <v>185</v>
      </c>
      <c r="C170" s="113">
        <v>11291</v>
      </c>
      <c r="D170" s="141">
        <v>10626.8</v>
      </c>
      <c r="E170" s="113">
        <v>3022.1</v>
      </c>
      <c r="F170" s="141">
        <v>2000.5</v>
      </c>
      <c r="G170" s="30">
        <f t="shared" si="11"/>
        <v>-1021.5999999999999</v>
      </c>
      <c r="H170" s="47">
        <f t="shared" si="12"/>
        <v>66.195691737533508</v>
      </c>
    </row>
    <row r="171" spans="1:11" s="4" customFormat="1" ht="20.100000000000001" customHeight="1">
      <c r="A171" s="7" t="s">
        <v>165</v>
      </c>
      <c r="B171" s="37" t="s">
        <v>186</v>
      </c>
      <c r="C171" s="113">
        <v>10327.5</v>
      </c>
      <c r="D171" s="141">
        <v>9966.0999999999985</v>
      </c>
      <c r="E171" s="113">
        <v>3008.3</v>
      </c>
      <c r="F171" s="141">
        <v>2084.5</v>
      </c>
      <c r="G171" s="30">
        <f t="shared" si="11"/>
        <v>-923.80000000000018</v>
      </c>
      <c r="H171" s="47">
        <f t="shared" si="12"/>
        <v>69.291626500016605</v>
      </c>
    </row>
    <row r="172" spans="1:11" s="4" customFormat="1" ht="20.100000000000001" customHeight="1">
      <c r="A172" s="7" t="s">
        <v>166</v>
      </c>
      <c r="B172" s="37" t="s">
        <v>187</v>
      </c>
      <c r="C172" s="113">
        <v>12272.9</v>
      </c>
      <c r="D172" s="141">
        <v>12398.4</v>
      </c>
      <c r="E172" s="113">
        <v>3211</v>
      </c>
      <c r="F172" s="141">
        <v>3036.6</v>
      </c>
      <c r="G172" s="30">
        <f t="shared" si="11"/>
        <v>-174.40000000000009</v>
      </c>
      <c r="H172" s="47">
        <f t="shared" si="12"/>
        <v>94.568670196200557</v>
      </c>
    </row>
    <row r="173" spans="1:11" s="4" customFormat="1" ht="20.100000000000001" customHeight="1">
      <c r="A173" s="7" t="s">
        <v>167</v>
      </c>
      <c r="B173" s="37" t="s">
        <v>188</v>
      </c>
      <c r="C173" s="113">
        <v>3874.6</v>
      </c>
      <c r="D173" s="141">
        <v>3912.6000000000004</v>
      </c>
      <c r="E173" s="113">
        <v>1003</v>
      </c>
      <c r="F173" s="141">
        <v>1019.3</v>
      </c>
      <c r="G173" s="30">
        <f t="shared" si="11"/>
        <v>16.299999999999955</v>
      </c>
      <c r="H173" s="47">
        <f t="shared" si="12"/>
        <v>101.62512462612163</v>
      </c>
    </row>
    <row r="174" spans="1:11" s="4" customFormat="1" ht="20.100000000000001" customHeight="1">
      <c r="A174" s="7" t="s">
        <v>168</v>
      </c>
      <c r="B174" s="37" t="s">
        <v>189</v>
      </c>
      <c r="C174" s="113">
        <v>4539.6000000000004</v>
      </c>
      <c r="D174" s="141">
        <v>5255.4</v>
      </c>
      <c r="E174" s="113">
        <v>1062.7</v>
      </c>
      <c r="F174" s="141">
        <v>1949</v>
      </c>
      <c r="G174" s="30">
        <f t="shared" si="11"/>
        <v>886.3</v>
      </c>
      <c r="H174" s="47">
        <f t="shared" si="12"/>
        <v>183.40077161945987</v>
      </c>
    </row>
    <row r="175" spans="1:11" s="71" customFormat="1" ht="37.5">
      <c r="A175" s="77" t="s">
        <v>57</v>
      </c>
      <c r="B175" s="85" t="s">
        <v>199</v>
      </c>
      <c r="C175" s="130">
        <v>25851.599999999999</v>
      </c>
      <c r="D175" s="87">
        <f>D168/D154/12*1000</f>
        <v>24615.249433106572</v>
      </c>
      <c r="E175" s="130">
        <v>21575.963718820869</v>
      </c>
      <c r="F175" s="87">
        <f>F168/F154/3*1000</f>
        <v>23837.414965986394</v>
      </c>
      <c r="G175" s="130">
        <f t="shared" si="11"/>
        <v>2261.4512471655253</v>
      </c>
      <c r="H175" s="131">
        <f t="shared" si="12"/>
        <v>110.48134524435098</v>
      </c>
    </row>
    <row r="176" spans="1:11" s="4" customFormat="1" ht="20.100000000000001" customHeight="1">
      <c r="A176" s="7" t="s">
        <v>53</v>
      </c>
      <c r="B176" s="37" t="s">
        <v>191</v>
      </c>
      <c r="C176" s="42">
        <v>119608.3</v>
      </c>
      <c r="D176" s="136">
        <f t="shared" ref="D176:D181" si="13">ROUND(D162/D155/12*1000,2)</f>
        <v>86200</v>
      </c>
      <c r="E176" s="42">
        <v>82300</v>
      </c>
      <c r="F176" s="136">
        <f t="shared" ref="F176:F181" si="14">ROUND(F162/F155/3*1000,2)</f>
        <v>115400</v>
      </c>
      <c r="G176" s="30">
        <f t="shared" si="11"/>
        <v>33100</v>
      </c>
      <c r="H176" s="47">
        <f t="shared" si="12"/>
        <v>140.21871202916159</v>
      </c>
    </row>
    <row r="177" spans="1:9" s="4" customFormat="1" ht="20.100000000000001" customHeight="1">
      <c r="A177" s="7" t="s">
        <v>52</v>
      </c>
      <c r="B177" s="37" t="s">
        <v>192</v>
      </c>
      <c r="C177" s="42">
        <v>49521.9</v>
      </c>
      <c r="D177" s="136">
        <f t="shared" si="13"/>
        <v>36459.17</v>
      </c>
      <c r="E177" s="42">
        <v>43457.8947368421</v>
      </c>
      <c r="F177" s="136">
        <f t="shared" si="14"/>
        <v>27505</v>
      </c>
      <c r="G177" s="30">
        <f t="shared" si="11"/>
        <v>-15952.8947368421</v>
      </c>
      <c r="H177" s="47">
        <f t="shared" si="12"/>
        <v>63.291146905655815</v>
      </c>
    </row>
    <row r="178" spans="1:9" s="4" customFormat="1" ht="20.100000000000001" customHeight="1">
      <c r="A178" s="7" t="s">
        <v>165</v>
      </c>
      <c r="B178" s="37" t="s">
        <v>193</v>
      </c>
      <c r="C178" s="42">
        <v>28687.5</v>
      </c>
      <c r="D178" s="136">
        <f t="shared" si="13"/>
        <v>22037.37</v>
      </c>
      <c r="E178" s="42">
        <v>24907.07070707071</v>
      </c>
      <c r="F178" s="136">
        <f t="shared" si="14"/>
        <v>18479.57</v>
      </c>
      <c r="G178" s="30">
        <f t="shared" si="11"/>
        <v>-6427.5007070707106</v>
      </c>
      <c r="H178" s="47">
        <f t="shared" si="12"/>
        <v>74.19407210641576</v>
      </c>
    </row>
    <row r="179" spans="1:9" s="4" customFormat="1" ht="20.100000000000001" customHeight="1">
      <c r="A179" s="7" t="s">
        <v>166</v>
      </c>
      <c r="B179" s="37" t="s">
        <v>194</v>
      </c>
      <c r="C179" s="42">
        <v>21307.1</v>
      </c>
      <c r="D179" s="136">
        <f t="shared" si="13"/>
        <v>17117</v>
      </c>
      <c r="E179" s="42">
        <v>17904.761904761905</v>
      </c>
      <c r="F179" s="136">
        <f t="shared" si="14"/>
        <v>16763.330000000002</v>
      </c>
      <c r="G179" s="30">
        <f t="shared" si="11"/>
        <v>-1141.4319047619028</v>
      </c>
      <c r="H179" s="47">
        <f t="shared" si="12"/>
        <v>93.624981382978731</v>
      </c>
    </row>
    <row r="180" spans="1:9" s="4" customFormat="1" ht="20.100000000000001" customHeight="1">
      <c r="A180" s="7" t="s">
        <v>167</v>
      </c>
      <c r="B180" s="37" t="s">
        <v>195</v>
      </c>
      <c r="C180" s="42">
        <v>11958.6</v>
      </c>
      <c r="D180" s="136">
        <f t="shared" si="13"/>
        <v>9627.3799999999992</v>
      </c>
      <c r="E180" s="42">
        <v>9449.4252873563237</v>
      </c>
      <c r="F180" s="136">
        <f t="shared" si="14"/>
        <v>10002.379999999999</v>
      </c>
      <c r="G180" s="30">
        <f t="shared" si="11"/>
        <v>552.95471264367552</v>
      </c>
      <c r="H180" s="47">
        <f t="shared" si="12"/>
        <v>105.85172850018243</v>
      </c>
    </row>
    <row r="181" spans="1:9" s="4" customFormat="1" ht="20.100000000000001" customHeight="1">
      <c r="A181" s="7" t="s">
        <v>168</v>
      </c>
      <c r="B181" s="37" t="s">
        <v>196</v>
      </c>
      <c r="C181" s="42">
        <v>23643.8</v>
      </c>
      <c r="D181" s="136">
        <f t="shared" si="13"/>
        <v>21272.06</v>
      </c>
      <c r="E181" s="42">
        <v>18147.916666666668</v>
      </c>
      <c r="F181" s="136">
        <f t="shared" si="14"/>
        <v>31494.12</v>
      </c>
      <c r="G181" s="30">
        <f t="shared" si="11"/>
        <v>13346.203333333331</v>
      </c>
      <c r="H181" s="47">
        <f t="shared" si="12"/>
        <v>173.54124210767995</v>
      </c>
    </row>
    <row r="182" spans="1:9" s="4" customFormat="1" ht="32.25" customHeight="1">
      <c r="A182" s="7" t="s">
        <v>197</v>
      </c>
      <c r="B182" s="37" t="s">
        <v>198</v>
      </c>
      <c r="C182" s="31">
        <v>0</v>
      </c>
      <c r="D182" s="141">
        <v>0</v>
      </c>
      <c r="E182" s="31">
        <v>0</v>
      </c>
      <c r="F182" s="141">
        <v>0</v>
      </c>
      <c r="G182" s="30">
        <f t="shared" si="11"/>
        <v>0</v>
      </c>
      <c r="H182" s="30">
        <f t="shared" si="11"/>
        <v>0</v>
      </c>
    </row>
    <row r="183" spans="1:9" s="4" customFormat="1" ht="20.100000000000001" customHeight="1">
      <c r="A183" s="14"/>
      <c r="B183" s="43"/>
      <c r="C183" s="128"/>
      <c r="D183" s="140"/>
      <c r="E183" s="129"/>
      <c r="F183" s="129"/>
      <c r="G183" s="44"/>
      <c r="H183" s="45"/>
    </row>
    <row r="184" spans="1:9" s="4" customFormat="1" ht="49.5" customHeight="1">
      <c r="A184" s="14"/>
      <c r="B184" s="43"/>
      <c r="C184" s="128"/>
      <c r="D184" s="140"/>
      <c r="E184" s="129"/>
      <c r="F184" s="129"/>
      <c r="G184" s="44"/>
      <c r="H184" s="45"/>
    </row>
    <row r="185" spans="1:9">
      <c r="A185" s="19"/>
    </row>
    <row r="186" spans="1:9" s="99" customFormat="1" ht="20.25">
      <c r="A186" s="97" t="s">
        <v>217</v>
      </c>
      <c r="B186" s="98"/>
      <c r="C186" s="161" t="s">
        <v>25</v>
      </c>
      <c r="D186" s="162"/>
      <c r="E186" s="162"/>
      <c r="F186" s="162"/>
      <c r="G186" s="160" t="s">
        <v>216</v>
      </c>
      <c r="H186" s="160"/>
    </row>
    <row r="187" spans="1:9" s="1" customFormat="1" ht="20.100000000000001" customHeight="1">
      <c r="A187" s="23" t="s">
        <v>70</v>
      </c>
      <c r="B187" s="2"/>
      <c r="C187" s="163" t="s">
        <v>20</v>
      </c>
      <c r="D187" s="163"/>
      <c r="E187" s="163"/>
      <c r="F187" s="163"/>
      <c r="G187" s="159" t="s">
        <v>23</v>
      </c>
      <c r="H187" s="159"/>
      <c r="I187" s="3"/>
    </row>
    <row r="188" spans="1:9">
      <c r="A188" s="19"/>
      <c r="C188" s="12"/>
      <c r="E188" s="12"/>
      <c r="F188" s="12"/>
    </row>
    <row r="189" spans="1:9">
      <c r="A189" s="19"/>
      <c r="C189" s="12"/>
      <c r="E189" s="12"/>
      <c r="F189" s="12"/>
    </row>
    <row r="190" spans="1:9">
      <c r="A190" s="19"/>
    </row>
    <row r="191" spans="1:9">
      <c r="A191" s="19"/>
    </row>
    <row r="192" spans="1:9">
      <c r="A192" s="19"/>
    </row>
    <row r="193" spans="1:1">
      <c r="A193" s="19"/>
    </row>
    <row r="194" spans="1:1">
      <c r="A194" s="19"/>
    </row>
    <row r="195" spans="1:1">
      <c r="A195" s="19"/>
    </row>
    <row r="196" spans="1:1">
      <c r="A196" s="19"/>
    </row>
    <row r="197" spans="1:1">
      <c r="A197" s="19"/>
    </row>
    <row r="198" spans="1:1">
      <c r="A198" s="19"/>
    </row>
    <row r="199" spans="1:1">
      <c r="A199" s="19"/>
    </row>
    <row r="200" spans="1:1">
      <c r="A200" s="19"/>
    </row>
    <row r="201" spans="1:1">
      <c r="A201" s="19"/>
    </row>
    <row r="202" spans="1:1">
      <c r="A202" s="19"/>
    </row>
    <row r="203" spans="1:1">
      <c r="A203" s="19"/>
    </row>
    <row r="204" spans="1:1">
      <c r="A204" s="19"/>
    </row>
    <row r="205" spans="1:1">
      <c r="A205" s="19"/>
    </row>
    <row r="206" spans="1:1">
      <c r="A206" s="19"/>
    </row>
    <row r="207" spans="1:1">
      <c r="A207" s="19"/>
    </row>
    <row r="208" spans="1:1">
      <c r="A208" s="19"/>
    </row>
    <row r="209" spans="1:1">
      <c r="A209" s="19"/>
    </row>
    <row r="210" spans="1:1">
      <c r="A210" s="19"/>
    </row>
    <row r="211" spans="1:1">
      <c r="A211" s="19"/>
    </row>
    <row r="212" spans="1:1">
      <c r="A212" s="19"/>
    </row>
    <row r="213" spans="1:1">
      <c r="A213" s="19"/>
    </row>
    <row r="214" spans="1:1">
      <c r="A214" s="19"/>
    </row>
    <row r="215" spans="1:1">
      <c r="A215" s="19"/>
    </row>
    <row r="216" spans="1:1">
      <c r="A216" s="19"/>
    </row>
    <row r="217" spans="1:1">
      <c r="A217" s="19"/>
    </row>
    <row r="218" spans="1:1">
      <c r="A218" s="19"/>
    </row>
    <row r="219" spans="1:1">
      <c r="A219" s="19"/>
    </row>
    <row r="220" spans="1:1">
      <c r="A220" s="19"/>
    </row>
    <row r="221" spans="1:1">
      <c r="A221" s="19"/>
    </row>
    <row r="222" spans="1:1">
      <c r="A222" s="19"/>
    </row>
    <row r="223" spans="1:1">
      <c r="A223" s="19"/>
    </row>
    <row r="224" spans="1:1">
      <c r="A224" s="19"/>
    </row>
    <row r="225" spans="1:1">
      <c r="A225" s="19"/>
    </row>
    <row r="226" spans="1:1">
      <c r="A226" s="19"/>
    </row>
    <row r="227" spans="1:1">
      <c r="A227" s="19"/>
    </row>
    <row r="228" spans="1:1">
      <c r="A228" s="19"/>
    </row>
    <row r="229" spans="1:1">
      <c r="A229" s="19"/>
    </row>
    <row r="230" spans="1:1">
      <c r="A230" s="19"/>
    </row>
    <row r="231" spans="1:1">
      <c r="A231" s="19"/>
    </row>
    <row r="232" spans="1:1">
      <c r="A232" s="19"/>
    </row>
    <row r="233" spans="1:1">
      <c r="A233" s="19"/>
    </row>
    <row r="234" spans="1:1">
      <c r="A234" s="19"/>
    </row>
    <row r="235" spans="1:1">
      <c r="A235" s="19"/>
    </row>
    <row r="236" spans="1:1">
      <c r="A236" s="19"/>
    </row>
    <row r="237" spans="1:1">
      <c r="A237" s="19"/>
    </row>
    <row r="238" spans="1:1">
      <c r="A238" s="19"/>
    </row>
    <row r="239" spans="1:1">
      <c r="A239" s="19"/>
    </row>
    <row r="240" spans="1:1">
      <c r="A240" s="19"/>
    </row>
    <row r="241" spans="1:1">
      <c r="A241" s="19"/>
    </row>
    <row r="242" spans="1:1">
      <c r="A242" s="19"/>
    </row>
    <row r="243" spans="1:1">
      <c r="A243" s="19"/>
    </row>
    <row r="244" spans="1:1">
      <c r="A244" s="19"/>
    </row>
    <row r="245" spans="1:1">
      <c r="A245" s="19"/>
    </row>
    <row r="246" spans="1:1">
      <c r="A246" s="19"/>
    </row>
    <row r="247" spans="1:1">
      <c r="A247" s="19"/>
    </row>
    <row r="248" spans="1:1">
      <c r="A248" s="19"/>
    </row>
    <row r="249" spans="1:1">
      <c r="A249" s="19"/>
    </row>
    <row r="250" spans="1:1">
      <c r="A250" s="19"/>
    </row>
    <row r="251" spans="1:1">
      <c r="A251" s="19"/>
    </row>
    <row r="252" spans="1:1">
      <c r="A252" s="19"/>
    </row>
    <row r="253" spans="1:1">
      <c r="A253" s="19"/>
    </row>
    <row r="254" spans="1:1">
      <c r="A254" s="19"/>
    </row>
    <row r="255" spans="1:1">
      <c r="A255" s="19"/>
    </row>
    <row r="256" spans="1:1">
      <c r="A256" s="19"/>
    </row>
    <row r="257" spans="1:1">
      <c r="A257" s="19"/>
    </row>
    <row r="258" spans="1:1">
      <c r="A258" s="19"/>
    </row>
    <row r="259" spans="1:1">
      <c r="A259" s="19"/>
    </row>
    <row r="260" spans="1:1">
      <c r="A260" s="19"/>
    </row>
    <row r="261" spans="1:1">
      <c r="A261" s="19"/>
    </row>
    <row r="262" spans="1:1">
      <c r="A262" s="19"/>
    </row>
    <row r="263" spans="1:1">
      <c r="A263" s="19"/>
    </row>
    <row r="264" spans="1:1">
      <c r="A264" s="19"/>
    </row>
    <row r="265" spans="1:1">
      <c r="A265" s="19"/>
    </row>
    <row r="266" spans="1:1">
      <c r="A266" s="19"/>
    </row>
    <row r="267" spans="1:1">
      <c r="A267" s="19"/>
    </row>
    <row r="268" spans="1:1">
      <c r="A268" s="19"/>
    </row>
    <row r="269" spans="1:1">
      <c r="A269" s="19"/>
    </row>
    <row r="270" spans="1:1">
      <c r="A270" s="19"/>
    </row>
    <row r="271" spans="1:1">
      <c r="A271" s="19"/>
    </row>
    <row r="272" spans="1:1">
      <c r="A272" s="19"/>
    </row>
    <row r="273" spans="1:1">
      <c r="A273" s="19"/>
    </row>
    <row r="274" spans="1:1">
      <c r="A274" s="19"/>
    </row>
    <row r="275" spans="1:1">
      <c r="A275" s="19"/>
    </row>
    <row r="276" spans="1:1">
      <c r="A276" s="19"/>
    </row>
    <row r="277" spans="1:1">
      <c r="A277" s="19"/>
    </row>
    <row r="278" spans="1:1">
      <c r="A278" s="19"/>
    </row>
    <row r="279" spans="1:1">
      <c r="A279" s="19"/>
    </row>
    <row r="280" spans="1:1">
      <c r="A280" s="19"/>
    </row>
    <row r="281" spans="1:1">
      <c r="A281" s="19"/>
    </row>
    <row r="282" spans="1:1">
      <c r="A282" s="19"/>
    </row>
    <row r="283" spans="1:1">
      <c r="A283" s="19"/>
    </row>
    <row r="284" spans="1:1">
      <c r="A284" s="19"/>
    </row>
    <row r="285" spans="1:1">
      <c r="A285" s="19"/>
    </row>
    <row r="286" spans="1:1">
      <c r="A286" s="19"/>
    </row>
    <row r="287" spans="1:1">
      <c r="A287" s="19"/>
    </row>
    <row r="288" spans="1:1">
      <c r="A288" s="19"/>
    </row>
    <row r="289" spans="1:1">
      <c r="A289" s="19"/>
    </row>
    <row r="290" spans="1:1">
      <c r="A290" s="19"/>
    </row>
    <row r="291" spans="1:1">
      <c r="A291" s="19"/>
    </row>
    <row r="292" spans="1:1">
      <c r="A292" s="19"/>
    </row>
    <row r="293" spans="1:1">
      <c r="A293" s="19"/>
    </row>
    <row r="294" spans="1:1">
      <c r="A294" s="19"/>
    </row>
    <row r="295" spans="1:1">
      <c r="A295" s="19"/>
    </row>
    <row r="296" spans="1:1">
      <c r="A296" s="19"/>
    </row>
    <row r="297" spans="1:1">
      <c r="A297" s="19"/>
    </row>
    <row r="298" spans="1:1">
      <c r="A298" s="19"/>
    </row>
    <row r="299" spans="1:1">
      <c r="A299" s="19"/>
    </row>
    <row r="300" spans="1:1">
      <c r="A300" s="19"/>
    </row>
    <row r="301" spans="1:1">
      <c r="A301" s="19"/>
    </row>
    <row r="302" spans="1:1">
      <c r="A302" s="19"/>
    </row>
    <row r="303" spans="1:1">
      <c r="A303" s="19"/>
    </row>
    <row r="304" spans="1:1">
      <c r="A304" s="19"/>
    </row>
    <row r="305" spans="1:1">
      <c r="A305" s="19"/>
    </row>
    <row r="306" spans="1:1">
      <c r="A306" s="19"/>
    </row>
    <row r="307" spans="1:1">
      <c r="A307" s="19"/>
    </row>
    <row r="308" spans="1:1">
      <c r="A308" s="19"/>
    </row>
    <row r="309" spans="1:1">
      <c r="A309" s="19"/>
    </row>
    <row r="310" spans="1:1">
      <c r="A310" s="19"/>
    </row>
    <row r="311" spans="1:1">
      <c r="A311" s="19"/>
    </row>
    <row r="312" spans="1:1">
      <c r="A312" s="19"/>
    </row>
    <row r="313" spans="1:1">
      <c r="A313" s="19"/>
    </row>
    <row r="314" spans="1:1">
      <c r="A314" s="19"/>
    </row>
    <row r="315" spans="1:1">
      <c r="A315" s="19"/>
    </row>
    <row r="316" spans="1:1">
      <c r="A316" s="19"/>
    </row>
    <row r="317" spans="1:1">
      <c r="A317" s="19"/>
    </row>
    <row r="318" spans="1:1">
      <c r="A318" s="19"/>
    </row>
    <row r="319" spans="1:1">
      <c r="A319" s="19"/>
    </row>
    <row r="320" spans="1:1">
      <c r="A320" s="19"/>
    </row>
    <row r="321" spans="1:1">
      <c r="A321" s="19"/>
    </row>
    <row r="322" spans="1:1">
      <c r="A322" s="19"/>
    </row>
    <row r="323" spans="1:1">
      <c r="A323" s="19"/>
    </row>
    <row r="324" spans="1:1">
      <c r="A324" s="19"/>
    </row>
    <row r="325" spans="1:1">
      <c r="A325" s="19"/>
    </row>
    <row r="326" spans="1:1">
      <c r="A326" s="19"/>
    </row>
    <row r="327" spans="1:1">
      <c r="A327" s="19"/>
    </row>
    <row r="328" spans="1:1">
      <c r="A328" s="19"/>
    </row>
    <row r="329" spans="1:1">
      <c r="A329" s="19"/>
    </row>
    <row r="330" spans="1:1">
      <c r="A330" s="19"/>
    </row>
    <row r="331" spans="1:1">
      <c r="A331" s="19"/>
    </row>
    <row r="332" spans="1:1">
      <c r="A332" s="19"/>
    </row>
    <row r="333" spans="1:1">
      <c r="A333" s="19"/>
    </row>
    <row r="334" spans="1:1">
      <c r="A334" s="19"/>
    </row>
    <row r="335" spans="1:1">
      <c r="A335" s="19"/>
    </row>
    <row r="336" spans="1:1">
      <c r="A336" s="19"/>
    </row>
    <row r="337" spans="1:1">
      <c r="A337" s="19"/>
    </row>
    <row r="338" spans="1:1">
      <c r="A338" s="19"/>
    </row>
    <row r="339" spans="1:1">
      <c r="A339" s="19"/>
    </row>
    <row r="340" spans="1:1">
      <c r="A340" s="19"/>
    </row>
    <row r="341" spans="1:1">
      <c r="A341" s="19"/>
    </row>
    <row r="342" spans="1:1">
      <c r="A342" s="19"/>
    </row>
    <row r="343" spans="1:1">
      <c r="A343" s="19"/>
    </row>
    <row r="344" spans="1:1">
      <c r="A344" s="19"/>
    </row>
    <row r="345" spans="1:1">
      <c r="A345" s="19"/>
    </row>
    <row r="346" spans="1:1">
      <c r="A346" s="16"/>
    </row>
    <row r="347" spans="1:1">
      <c r="A347" s="16"/>
    </row>
    <row r="348" spans="1:1">
      <c r="A348" s="16"/>
    </row>
    <row r="349" spans="1:1">
      <c r="A349" s="16"/>
    </row>
    <row r="350" spans="1:1">
      <c r="A350" s="16"/>
    </row>
    <row r="351" spans="1:1">
      <c r="A351" s="16"/>
    </row>
    <row r="352" spans="1:1">
      <c r="A352" s="16"/>
    </row>
    <row r="353" spans="1:1">
      <c r="A353" s="16"/>
    </row>
    <row r="354" spans="1:1">
      <c r="A354" s="16"/>
    </row>
    <row r="355" spans="1:1">
      <c r="A355" s="16"/>
    </row>
    <row r="356" spans="1:1">
      <c r="A356" s="16"/>
    </row>
    <row r="357" spans="1:1">
      <c r="A357" s="16"/>
    </row>
    <row r="358" spans="1:1">
      <c r="A358" s="16"/>
    </row>
    <row r="359" spans="1:1">
      <c r="A359" s="16"/>
    </row>
    <row r="360" spans="1:1">
      <c r="A360" s="16"/>
    </row>
    <row r="361" spans="1:1">
      <c r="A361" s="16"/>
    </row>
    <row r="362" spans="1:1">
      <c r="A362" s="16"/>
    </row>
    <row r="363" spans="1:1">
      <c r="A363" s="16"/>
    </row>
    <row r="364" spans="1:1">
      <c r="A364" s="16"/>
    </row>
    <row r="365" spans="1:1">
      <c r="A365" s="16"/>
    </row>
    <row r="366" spans="1:1">
      <c r="A366" s="16"/>
    </row>
    <row r="367" spans="1:1">
      <c r="A367" s="16"/>
    </row>
    <row r="368" spans="1:1">
      <c r="A368" s="16"/>
    </row>
    <row r="369" spans="1:1">
      <c r="A369" s="16"/>
    </row>
    <row r="370" spans="1:1">
      <c r="A370" s="16"/>
    </row>
    <row r="371" spans="1:1">
      <c r="A371" s="16"/>
    </row>
    <row r="372" spans="1:1">
      <c r="A372" s="16"/>
    </row>
    <row r="373" spans="1:1">
      <c r="A373" s="16"/>
    </row>
    <row r="374" spans="1:1">
      <c r="A374" s="16"/>
    </row>
    <row r="375" spans="1:1">
      <c r="A375" s="16"/>
    </row>
    <row r="376" spans="1:1">
      <c r="A376" s="16"/>
    </row>
    <row r="377" spans="1:1">
      <c r="A377" s="16"/>
    </row>
    <row r="378" spans="1:1">
      <c r="A378" s="16"/>
    </row>
    <row r="379" spans="1:1">
      <c r="A379" s="16"/>
    </row>
    <row r="380" spans="1:1">
      <c r="A380" s="16"/>
    </row>
    <row r="381" spans="1:1">
      <c r="A381" s="16"/>
    </row>
    <row r="382" spans="1:1">
      <c r="A382" s="16"/>
    </row>
    <row r="383" spans="1:1">
      <c r="A383" s="16"/>
    </row>
    <row r="384" spans="1:1">
      <c r="A384" s="16"/>
    </row>
    <row r="385" spans="1:1">
      <c r="A385" s="16"/>
    </row>
    <row r="386" spans="1:1">
      <c r="A386" s="16"/>
    </row>
    <row r="387" spans="1:1">
      <c r="A387" s="16"/>
    </row>
    <row r="388" spans="1:1">
      <c r="A388" s="16"/>
    </row>
    <row r="389" spans="1:1">
      <c r="A389" s="16"/>
    </row>
    <row r="390" spans="1:1">
      <c r="A390" s="16"/>
    </row>
    <row r="391" spans="1:1">
      <c r="A391" s="16"/>
    </row>
    <row r="392" spans="1:1">
      <c r="A392" s="16"/>
    </row>
    <row r="393" spans="1:1">
      <c r="A393" s="16"/>
    </row>
    <row r="394" spans="1:1">
      <c r="A394" s="16"/>
    </row>
    <row r="395" spans="1:1">
      <c r="A395" s="16"/>
    </row>
    <row r="396" spans="1:1">
      <c r="A396" s="16"/>
    </row>
    <row r="397" spans="1:1">
      <c r="A397" s="16"/>
    </row>
    <row r="398" spans="1:1">
      <c r="A398" s="16"/>
    </row>
    <row r="399" spans="1:1">
      <c r="A399" s="16"/>
    </row>
    <row r="400" spans="1:1">
      <c r="A400" s="16"/>
    </row>
    <row r="401" spans="1:1">
      <c r="A401" s="16"/>
    </row>
    <row r="402" spans="1:1">
      <c r="A402" s="16"/>
    </row>
    <row r="403" spans="1:1">
      <c r="A403" s="16"/>
    </row>
    <row r="404" spans="1:1">
      <c r="A404" s="16"/>
    </row>
    <row r="405" spans="1:1">
      <c r="A405" s="16"/>
    </row>
    <row r="406" spans="1:1">
      <c r="A406" s="16"/>
    </row>
    <row r="407" spans="1:1">
      <c r="A407" s="16"/>
    </row>
    <row r="408" spans="1:1">
      <c r="A408" s="16"/>
    </row>
    <row r="409" spans="1:1">
      <c r="A409" s="16"/>
    </row>
    <row r="410" spans="1:1">
      <c r="A410" s="16"/>
    </row>
    <row r="411" spans="1:1">
      <c r="A411" s="16"/>
    </row>
    <row r="412" spans="1:1">
      <c r="A412" s="16"/>
    </row>
    <row r="413" spans="1:1">
      <c r="A413" s="16"/>
    </row>
    <row r="414" spans="1:1">
      <c r="A414" s="16"/>
    </row>
    <row r="415" spans="1:1">
      <c r="A415" s="16"/>
    </row>
    <row r="416" spans="1:1">
      <c r="A416" s="16"/>
    </row>
    <row r="417" spans="1:1">
      <c r="A417" s="16"/>
    </row>
    <row r="418" spans="1:1">
      <c r="A418" s="16"/>
    </row>
    <row r="419" spans="1:1">
      <c r="A419" s="16"/>
    </row>
    <row r="420" spans="1:1">
      <c r="A420" s="16"/>
    </row>
    <row r="421" spans="1:1">
      <c r="A421" s="16"/>
    </row>
    <row r="422" spans="1:1">
      <c r="A422" s="16"/>
    </row>
    <row r="423" spans="1:1">
      <c r="A423" s="16"/>
    </row>
    <row r="424" spans="1:1">
      <c r="A424" s="16"/>
    </row>
    <row r="425" spans="1:1">
      <c r="A425" s="16"/>
    </row>
    <row r="426" spans="1:1">
      <c r="A426" s="16"/>
    </row>
    <row r="427" spans="1:1">
      <c r="A427" s="16"/>
    </row>
    <row r="428" spans="1:1">
      <c r="A428" s="16"/>
    </row>
    <row r="429" spans="1:1">
      <c r="A429" s="16"/>
    </row>
    <row r="430" spans="1:1">
      <c r="A430" s="16"/>
    </row>
    <row r="431" spans="1:1">
      <c r="A431" s="16"/>
    </row>
    <row r="432" spans="1:1">
      <c r="A432" s="16"/>
    </row>
    <row r="433" spans="1:1">
      <c r="A433" s="16"/>
    </row>
    <row r="434" spans="1:1">
      <c r="A434" s="16"/>
    </row>
    <row r="435" spans="1:1">
      <c r="A435" s="16"/>
    </row>
    <row r="436" spans="1:1">
      <c r="A436" s="16"/>
    </row>
    <row r="437" spans="1:1">
      <c r="A437" s="16"/>
    </row>
    <row r="438" spans="1:1">
      <c r="A438" s="16"/>
    </row>
    <row r="439" spans="1:1">
      <c r="A439" s="16"/>
    </row>
    <row r="440" spans="1:1">
      <c r="A440" s="16"/>
    </row>
    <row r="441" spans="1:1">
      <c r="A441" s="16"/>
    </row>
    <row r="442" spans="1:1">
      <c r="A442" s="16"/>
    </row>
    <row r="443" spans="1:1">
      <c r="A443" s="16"/>
    </row>
    <row r="444" spans="1:1">
      <c r="A444" s="16"/>
    </row>
    <row r="445" spans="1:1">
      <c r="A445" s="16"/>
    </row>
    <row r="446" spans="1:1">
      <c r="A446" s="16"/>
    </row>
    <row r="447" spans="1:1">
      <c r="A447" s="16"/>
    </row>
    <row r="448" spans="1:1">
      <c r="A448" s="16"/>
    </row>
    <row r="449" spans="1:1">
      <c r="A449" s="16"/>
    </row>
    <row r="450" spans="1:1">
      <c r="A450" s="16"/>
    </row>
    <row r="451" spans="1:1">
      <c r="A451" s="16"/>
    </row>
    <row r="452" spans="1:1">
      <c r="A452" s="16"/>
    </row>
    <row r="453" spans="1:1">
      <c r="A453" s="16"/>
    </row>
    <row r="454" spans="1:1">
      <c r="A454" s="16"/>
    </row>
    <row r="455" spans="1:1">
      <c r="A455" s="16"/>
    </row>
    <row r="456" spans="1:1">
      <c r="A456" s="16"/>
    </row>
    <row r="457" spans="1:1">
      <c r="A457" s="16"/>
    </row>
    <row r="458" spans="1:1">
      <c r="A458" s="16"/>
    </row>
    <row r="459" spans="1:1">
      <c r="A459" s="16"/>
    </row>
    <row r="460" spans="1:1">
      <c r="A460" s="16"/>
    </row>
    <row r="461" spans="1:1">
      <c r="A461" s="16"/>
    </row>
    <row r="462" spans="1:1">
      <c r="A462" s="16"/>
    </row>
    <row r="463" spans="1:1">
      <c r="A463" s="16"/>
    </row>
    <row r="464" spans="1:1">
      <c r="A464" s="16"/>
    </row>
    <row r="465" spans="1:1">
      <c r="A465" s="16"/>
    </row>
    <row r="466" spans="1:1">
      <c r="A466" s="16"/>
    </row>
    <row r="467" spans="1:1">
      <c r="A467" s="16"/>
    </row>
    <row r="468" spans="1:1">
      <c r="A468" s="16"/>
    </row>
    <row r="469" spans="1:1">
      <c r="A469" s="16"/>
    </row>
    <row r="470" spans="1:1">
      <c r="A470" s="16"/>
    </row>
    <row r="471" spans="1:1">
      <c r="A471" s="16"/>
    </row>
    <row r="472" spans="1:1">
      <c r="A472" s="16"/>
    </row>
    <row r="473" spans="1:1">
      <c r="A473" s="16"/>
    </row>
    <row r="474" spans="1:1">
      <c r="A474" s="16"/>
    </row>
    <row r="475" spans="1:1">
      <c r="A475" s="16"/>
    </row>
    <row r="476" spans="1:1">
      <c r="A476" s="16"/>
    </row>
    <row r="477" spans="1:1">
      <c r="A477" s="16"/>
    </row>
    <row r="478" spans="1:1">
      <c r="A478" s="16"/>
    </row>
    <row r="479" spans="1:1">
      <c r="A479" s="16"/>
    </row>
    <row r="480" spans="1:1">
      <c r="A480" s="16"/>
    </row>
    <row r="481" spans="1:1">
      <c r="A481" s="16"/>
    </row>
    <row r="482" spans="1:1">
      <c r="A482" s="16"/>
    </row>
    <row r="483" spans="1:1">
      <c r="A483" s="16"/>
    </row>
    <row r="484" spans="1:1">
      <c r="A484" s="16"/>
    </row>
    <row r="485" spans="1:1">
      <c r="A485" s="16"/>
    </row>
    <row r="486" spans="1:1">
      <c r="A486" s="16"/>
    </row>
    <row r="487" spans="1:1">
      <c r="A487" s="16"/>
    </row>
    <row r="488" spans="1:1">
      <c r="A488" s="16"/>
    </row>
    <row r="489" spans="1:1">
      <c r="A489" s="16"/>
    </row>
    <row r="490" spans="1:1">
      <c r="A490" s="16"/>
    </row>
    <row r="491" spans="1:1">
      <c r="A491" s="16"/>
    </row>
    <row r="492" spans="1:1">
      <c r="A492" s="16"/>
    </row>
    <row r="493" spans="1:1">
      <c r="A493" s="16"/>
    </row>
    <row r="494" spans="1:1">
      <c r="A494" s="16"/>
    </row>
    <row r="495" spans="1:1">
      <c r="A495" s="16"/>
    </row>
    <row r="496" spans="1:1">
      <c r="A496" s="16"/>
    </row>
    <row r="497" spans="1:1">
      <c r="A497" s="16"/>
    </row>
    <row r="498" spans="1:1">
      <c r="A498" s="16"/>
    </row>
    <row r="499" spans="1:1">
      <c r="A499" s="16"/>
    </row>
    <row r="500" spans="1:1">
      <c r="A500" s="16"/>
    </row>
    <row r="501" spans="1:1">
      <c r="A501" s="16"/>
    </row>
    <row r="502" spans="1:1">
      <c r="A502" s="16"/>
    </row>
    <row r="503" spans="1:1">
      <c r="A503" s="16"/>
    </row>
    <row r="504" spans="1:1">
      <c r="A504" s="16"/>
    </row>
    <row r="505" spans="1:1">
      <c r="A505" s="16"/>
    </row>
    <row r="506" spans="1:1">
      <c r="A506" s="16"/>
    </row>
    <row r="507" spans="1:1">
      <c r="A507" s="16"/>
    </row>
    <row r="508" spans="1:1">
      <c r="A508" s="16"/>
    </row>
    <row r="509" spans="1:1">
      <c r="A509" s="16"/>
    </row>
    <row r="510" spans="1:1">
      <c r="A510" s="16"/>
    </row>
    <row r="511" spans="1:1">
      <c r="A511" s="16"/>
    </row>
  </sheetData>
  <mergeCells count="35">
    <mergeCell ref="F2:H6"/>
    <mergeCell ref="B14:E14"/>
    <mergeCell ref="F15:G15"/>
    <mergeCell ref="B28:B29"/>
    <mergeCell ref="A23:H23"/>
    <mergeCell ref="E28:H28"/>
    <mergeCell ref="A26:H26"/>
    <mergeCell ref="A24:H24"/>
    <mergeCell ref="A22:H22"/>
    <mergeCell ref="B7:E7"/>
    <mergeCell ref="B8:E8"/>
    <mergeCell ref="B9:E9"/>
    <mergeCell ref="A21:H21"/>
    <mergeCell ref="B17:E17"/>
    <mergeCell ref="F14:G14"/>
    <mergeCell ref="B11:E11"/>
    <mergeCell ref="B12:E12"/>
    <mergeCell ref="G187:H187"/>
    <mergeCell ref="G186:H186"/>
    <mergeCell ref="C186:F186"/>
    <mergeCell ref="C187:F187"/>
    <mergeCell ref="A31:H31"/>
    <mergeCell ref="A28:A29"/>
    <mergeCell ref="A110:H110"/>
    <mergeCell ref="C28:D28"/>
    <mergeCell ref="A95:H95"/>
    <mergeCell ref="A153:H153"/>
    <mergeCell ref="A144:H144"/>
    <mergeCell ref="A129:H129"/>
    <mergeCell ref="A123:H123"/>
    <mergeCell ref="B10:E10"/>
    <mergeCell ref="B13:E13"/>
    <mergeCell ref="B18:E18"/>
    <mergeCell ref="B15:E15"/>
    <mergeCell ref="B19:E19"/>
  </mergeCells>
  <phoneticPr fontId="3" type="noConversion"/>
  <pageMargins left="0.51181102362204722" right="0.59055118110236227" top="0.78740157480314965" bottom="0.19685039370078741" header="0.31496062992125984" footer="0.19685039370078741"/>
  <pageSetup paperSize="9" scale="48" orientation="landscape" horizontalDpi="300" verticalDpi="300" r:id="rId1"/>
  <headerFooter alignWithMargins="0"/>
  <rowBreaks count="3" manualBreakCount="3">
    <brk id="53" max="7" man="1"/>
    <brk id="97" max="7" man="1"/>
    <brk id="142" max="7" man="1"/>
  </rowBreaks>
  <ignoredErrors>
    <ignoredError sqref="H68:H75 G128:H128 H40:H45 G124:H124 G125:H125 G126:H126 H127 H91:H94" evalError="1"/>
  </ignoredError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Осн. фін. пок.</vt:lpstr>
      <vt:lpstr>'Осн. фін. пок.'!Заголовки_для_печати</vt:lpstr>
      <vt:lpstr>'Осн. фін. пок.'!Область_печати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2024-11-26T13:37:27Z</cp:lastPrinted>
  <dcterms:created xsi:type="dcterms:W3CDTF">2003-03-13T16:00:22Z</dcterms:created>
  <dcterms:modified xsi:type="dcterms:W3CDTF">2025-02-06T14:27:50Z</dcterms:modified>
</cp:coreProperties>
</file>