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Паліативна\"/>
    </mc:Choice>
  </mc:AlternateContent>
  <bookViews>
    <workbookView xWindow="32760" yWindow="1545" windowWidth="12000" windowHeight="6420" tabRatio="915"/>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пок.'!$A$1:$H$186</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977461" fullCalcOnLoad="1"/>
</workbook>
</file>

<file path=xl/calcChain.xml><?xml version="1.0" encoding="utf-8"?>
<calcChain xmlns="http://schemas.openxmlformats.org/spreadsheetml/2006/main">
  <c r="F57" i="14" l="1"/>
  <c r="F60" i="14"/>
  <c r="F110" i="14"/>
  <c r="D60" i="14"/>
  <c r="D53" i="14"/>
  <c r="D50" i="14"/>
  <c r="D49" i="14"/>
  <c r="C53" i="14"/>
  <c r="E53" i="14"/>
  <c r="D45" i="14"/>
  <c r="C174" i="14"/>
  <c r="E50" i="14"/>
  <c r="E60" i="14"/>
  <c r="E40" i="14"/>
  <c r="E100" i="14"/>
  <c r="F45" i="14"/>
  <c r="H45" i="14"/>
  <c r="D33" i="14"/>
  <c r="D167" i="14"/>
  <c r="H60" i="14"/>
  <c r="F53" i="14"/>
  <c r="D40" i="14"/>
  <c r="C60" i="14"/>
  <c r="C40" i="14"/>
  <c r="G48" i="14"/>
  <c r="H48" i="14"/>
  <c r="F33" i="14"/>
  <c r="C33" i="14"/>
  <c r="C37" i="14"/>
  <c r="C32" i="14"/>
  <c r="C69" i="14"/>
  <c r="C77" i="14"/>
  <c r="C83" i="14"/>
  <c r="F130" i="14"/>
  <c r="F129" i="14"/>
  <c r="D160" i="14"/>
  <c r="F160" i="14"/>
  <c r="F167" i="14"/>
  <c r="C110" i="14"/>
  <c r="C103" i="14"/>
  <c r="C100" i="14"/>
  <c r="C95" i="14"/>
  <c r="C148" i="14"/>
  <c r="C144" i="14"/>
  <c r="D83" i="14"/>
  <c r="E83" i="14"/>
  <c r="F83" i="14"/>
  <c r="G83" i="14"/>
  <c r="D80" i="14"/>
  <c r="E80" i="14"/>
  <c r="F80" i="14"/>
  <c r="H80" i="14"/>
  <c r="D77" i="14"/>
  <c r="E77" i="14"/>
  <c r="E75" i="14"/>
  <c r="F77" i="14"/>
  <c r="F75" i="14"/>
  <c r="G75" i="14"/>
  <c r="D69" i="14"/>
  <c r="E69" i="14"/>
  <c r="E92" i="14"/>
  <c r="F69" i="14"/>
  <c r="H69" i="14"/>
  <c r="D37" i="14"/>
  <c r="E37" i="14"/>
  <c r="F37" i="14"/>
  <c r="H37" i="14"/>
  <c r="E33" i="14"/>
  <c r="H33" i="14"/>
  <c r="G33" i="14"/>
  <c r="H39" i="14"/>
  <c r="H38" i="14"/>
  <c r="H36" i="14"/>
  <c r="H35" i="14"/>
  <c r="H34" i="14"/>
  <c r="G87" i="14"/>
  <c r="G81" i="14"/>
  <c r="G46" i="14"/>
  <c r="G41" i="14"/>
  <c r="G42" i="14"/>
  <c r="G44" i="14"/>
  <c r="G47" i="14"/>
  <c r="G45" i="14"/>
  <c r="G51" i="14"/>
  <c r="G52" i="14"/>
  <c r="G55" i="14"/>
  <c r="G56" i="14"/>
  <c r="G58" i="14"/>
  <c r="G59" i="14"/>
  <c r="G61" i="14"/>
  <c r="G62" i="14"/>
  <c r="G63" i="14"/>
  <c r="G65" i="14"/>
  <c r="G66" i="14"/>
  <c r="G67" i="14"/>
  <c r="G68" i="14"/>
  <c r="G70" i="14"/>
  <c r="G71" i="14"/>
  <c r="G72" i="14"/>
  <c r="G73" i="14"/>
  <c r="G74" i="14"/>
  <c r="G76" i="14"/>
  <c r="G77" i="14"/>
  <c r="G78" i="14"/>
  <c r="G82" i="14"/>
  <c r="G85" i="14"/>
  <c r="G86" i="14"/>
  <c r="G88" i="14"/>
  <c r="G89" i="14"/>
  <c r="G90" i="14"/>
  <c r="H96" i="14"/>
  <c r="H97" i="14"/>
  <c r="H98" i="14"/>
  <c r="H99" i="14"/>
  <c r="H101" i="14"/>
  <c r="H102" i="14"/>
  <c r="H104" i="14"/>
  <c r="H105" i="14"/>
  <c r="H106" i="14"/>
  <c r="H107" i="14"/>
  <c r="G96" i="14"/>
  <c r="G97" i="14"/>
  <c r="G98" i="14"/>
  <c r="G99" i="14"/>
  <c r="G101" i="14"/>
  <c r="G102" i="14"/>
  <c r="G104" i="14"/>
  <c r="G105" i="14"/>
  <c r="G106" i="14"/>
  <c r="G107" i="14"/>
  <c r="D103" i="14"/>
  <c r="E103" i="14"/>
  <c r="F103" i="14"/>
  <c r="H103" i="14"/>
  <c r="D100" i="14"/>
  <c r="F100" i="14"/>
  <c r="H100" i="14"/>
  <c r="D95" i="14"/>
  <c r="D108" i="14"/>
  <c r="E95" i="14"/>
  <c r="F95" i="14"/>
  <c r="G95" i="14"/>
  <c r="H111" i="14"/>
  <c r="H112" i="14"/>
  <c r="H113" i="14"/>
  <c r="H114" i="14"/>
  <c r="H115" i="14"/>
  <c r="H116" i="14"/>
  <c r="H118" i="14"/>
  <c r="H119" i="14"/>
  <c r="H120" i="14"/>
  <c r="H121" i="14"/>
  <c r="G111" i="14"/>
  <c r="G112" i="14"/>
  <c r="G113" i="14"/>
  <c r="G114" i="14"/>
  <c r="G115" i="14"/>
  <c r="G116" i="14"/>
  <c r="G118" i="14"/>
  <c r="G119" i="14"/>
  <c r="G120" i="14"/>
  <c r="G121" i="14"/>
  <c r="D110" i="14"/>
  <c r="E110" i="14"/>
  <c r="H110" i="14"/>
  <c r="D117" i="14"/>
  <c r="E117" i="14"/>
  <c r="F117" i="14"/>
  <c r="H117" i="14"/>
  <c r="H131" i="14"/>
  <c r="H132" i="14"/>
  <c r="H133" i="14"/>
  <c r="H134" i="14"/>
  <c r="H135" i="14"/>
  <c r="H137" i="14"/>
  <c r="H138" i="14"/>
  <c r="H140" i="14"/>
  <c r="H141" i="14"/>
  <c r="H142" i="14"/>
  <c r="G131" i="14"/>
  <c r="G132" i="14"/>
  <c r="G133" i="14"/>
  <c r="G134" i="14"/>
  <c r="G135" i="14"/>
  <c r="G137" i="14"/>
  <c r="G138" i="14"/>
  <c r="G140" i="14"/>
  <c r="G141" i="14"/>
  <c r="G142" i="14"/>
  <c r="F139" i="14"/>
  <c r="H145" i="14"/>
  <c r="H146" i="14"/>
  <c r="H147" i="14"/>
  <c r="H149" i="14"/>
  <c r="H150" i="14"/>
  <c r="H151" i="14"/>
  <c r="G145" i="14"/>
  <c r="G146" i="14"/>
  <c r="G147" i="14"/>
  <c r="G149" i="14"/>
  <c r="G150" i="14"/>
  <c r="G151" i="14"/>
  <c r="E148" i="14"/>
  <c r="F148" i="14"/>
  <c r="H148" i="14"/>
  <c r="G148" i="14"/>
  <c r="E144" i="14"/>
  <c r="F144" i="14"/>
  <c r="G144" i="14"/>
  <c r="E167" i="14"/>
  <c r="C167" i="14"/>
  <c r="H154" i="14"/>
  <c r="H155" i="14"/>
  <c r="H156" i="14"/>
  <c r="H157" i="14"/>
  <c r="H158" i="14"/>
  <c r="H159" i="14"/>
  <c r="H161" i="14"/>
  <c r="H162" i="14"/>
  <c r="H163" i="14"/>
  <c r="H164" i="14"/>
  <c r="H165" i="14"/>
  <c r="H166" i="14"/>
  <c r="H168" i="14"/>
  <c r="H169" i="14"/>
  <c r="H170" i="14"/>
  <c r="H171" i="14"/>
  <c r="H172" i="14"/>
  <c r="H173" i="14"/>
  <c r="H175" i="14"/>
  <c r="H176" i="14"/>
  <c r="H177" i="14"/>
  <c r="H178" i="14"/>
  <c r="H179" i="14"/>
  <c r="H180" i="14"/>
  <c r="H181" i="14"/>
  <c r="G154" i="14"/>
  <c r="G155" i="14"/>
  <c r="G156" i="14"/>
  <c r="G157" i="14"/>
  <c r="G158" i="14"/>
  <c r="G159" i="14"/>
  <c r="G161" i="14"/>
  <c r="G162" i="14"/>
  <c r="G163" i="14"/>
  <c r="G164" i="14"/>
  <c r="G165" i="14"/>
  <c r="G166" i="14"/>
  <c r="G168" i="14"/>
  <c r="G169" i="14"/>
  <c r="G170" i="14"/>
  <c r="G171" i="14"/>
  <c r="G172" i="14"/>
  <c r="G173" i="14"/>
  <c r="G175" i="14"/>
  <c r="G176" i="14"/>
  <c r="G177" i="14"/>
  <c r="G178" i="14"/>
  <c r="G179" i="14"/>
  <c r="G180" i="14"/>
  <c r="G181" i="14"/>
  <c r="E160" i="14"/>
  <c r="G160" i="14"/>
  <c r="C160" i="14"/>
  <c r="D153" i="14"/>
  <c r="D174" i="14"/>
  <c r="E153" i="14"/>
  <c r="E174" i="14"/>
  <c r="F153" i="14"/>
  <c r="H153" i="14"/>
  <c r="C153" i="14"/>
  <c r="H47" i="14"/>
  <c r="H51" i="14"/>
  <c r="H52" i="14"/>
  <c r="H55" i="14"/>
  <c r="H56" i="14"/>
  <c r="H58" i="14"/>
  <c r="H59" i="14"/>
  <c r="H61" i="14"/>
  <c r="H62" i="14"/>
  <c r="H63" i="14"/>
  <c r="H64" i="14"/>
  <c r="H65" i="14"/>
  <c r="H66" i="14"/>
  <c r="H73" i="14"/>
  <c r="H88" i="14"/>
  <c r="H89" i="14"/>
  <c r="H90" i="14"/>
  <c r="C130" i="14"/>
  <c r="C129" i="14"/>
  <c r="C136" i="14"/>
  <c r="D130" i="14"/>
  <c r="D129" i="14"/>
  <c r="D136" i="14"/>
  <c r="E130" i="14"/>
  <c r="E129" i="14"/>
  <c r="H129" i="14"/>
  <c r="E136" i="14"/>
  <c r="C139" i="14"/>
  <c r="D139" i="14"/>
  <c r="E139" i="14"/>
  <c r="H139" i="14"/>
  <c r="D144" i="14"/>
  <c r="D148" i="14"/>
  <c r="H44" i="14"/>
  <c r="H85" i="14"/>
  <c r="H83" i="14"/>
  <c r="H71" i="14"/>
  <c r="H67" i="14"/>
  <c r="H42" i="14"/>
  <c r="H82" i="14"/>
  <c r="H78" i="14"/>
  <c r="H76" i="14"/>
  <c r="H74" i="14"/>
  <c r="H72" i="14"/>
  <c r="H70" i="14"/>
  <c r="H68" i="14"/>
  <c r="H41" i="14"/>
  <c r="H77" i="14"/>
  <c r="G124" i="14"/>
  <c r="H86" i="14"/>
  <c r="H125" i="14"/>
  <c r="H81" i="14"/>
  <c r="G126" i="14"/>
  <c r="G127" i="14"/>
  <c r="H46" i="14"/>
  <c r="G64" i="14"/>
  <c r="G60" i="14"/>
  <c r="H84" i="14"/>
  <c r="G153" i="14"/>
  <c r="H87" i="14"/>
  <c r="H127" i="14"/>
  <c r="G79" i="14"/>
  <c r="G125" i="14"/>
  <c r="H126" i="14"/>
  <c r="G57" i="14"/>
  <c r="H57" i="14"/>
  <c r="H79" i="14"/>
  <c r="G84" i="14"/>
  <c r="H54" i="14"/>
  <c r="G54" i="14"/>
  <c r="G53" i="14"/>
  <c r="H43" i="14"/>
  <c r="G43" i="14"/>
  <c r="G123" i="14"/>
  <c r="H123" i="14"/>
  <c r="H124" i="14"/>
  <c r="G80" i="14"/>
  <c r="G69" i="14"/>
  <c r="D75" i="14"/>
  <c r="G37" i="14"/>
  <c r="E108" i="14"/>
  <c r="G117" i="14"/>
  <c r="H144" i="14"/>
  <c r="G100" i="14"/>
  <c r="H75" i="14"/>
  <c r="C91" i="14"/>
  <c r="F174" i="14"/>
  <c r="G130" i="14"/>
  <c r="G129" i="14"/>
  <c r="H130" i="14"/>
  <c r="F136" i="14"/>
  <c r="G136" i="14"/>
  <c r="H136" i="14"/>
  <c r="F40" i="14"/>
  <c r="F91" i="14"/>
  <c r="C108" i="14"/>
  <c r="D32" i="14"/>
  <c r="D91" i="14"/>
  <c r="D92" i="14"/>
  <c r="D93" i="14"/>
  <c r="G103" i="14"/>
  <c r="F108" i="14"/>
  <c r="G108" i="14"/>
  <c r="G110" i="14"/>
  <c r="H108" i="14"/>
  <c r="H53" i="14"/>
  <c r="F32" i="14"/>
  <c r="H40" i="14"/>
  <c r="G40" i="14"/>
  <c r="G32" i="14"/>
  <c r="E91" i="14"/>
  <c r="H91" i="14"/>
  <c r="E32" i="14"/>
  <c r="H32" i="14"/>
  <c r="E93" i="14"/>
  <c r="G91" i="14"/>
  <c r="H167" i="14"/>
  <c r="G174" i="14"/>
  <c r="G167" i="14"/>
  <c r="G139" i="14"/>
  <c r="H95" i="14"/>
  <c r="H174" i="14"/>
  <c r="H160" i="14"/>
  <c r="G50" i="14"/>
  <c r="G49" i="14"/>
  <c r="E49" i="14"/>
  <c r="C75" i="14"/>
  <c r="C50" i="14"/>
  <c r="C49" i="14"/>
  <c r="F50" i="14"/>
  <c r="F92" i="14"/>
  <c r="F49" i="14"/>
  <c r="H49" i="14"/>
  <c r="H50" i="14"/>
  <c r="C92" i="14"/>
  <c r="C93" i="14"/>
  <c r="G92" i="14"/>
  <c r="F93" i="14"/>
  <c r="H92" i="14"/>
  <c r="G93" i="14"/>
  <c r="H93" i="14"/>
</calcChain>
</file>

<file path=xl/sharedStrings.xml><?xml version="1.0" encoding="utf-8"?>
<sst xmlns="http://schemas.openxmlformats.org/spreadsheetml/2006/main" count="252" uniqueCount="229">
  <si>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</si>
  <si>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</si>
  <si>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</si>
  <si>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</si>
  <si>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</si>
  <si>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</si>
  <si>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</si>
  <si>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</si>
  <si>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</si>
  <si>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</si>
  <si>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</si>
  <si>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</si>
  <si>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</si>
  <si>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</si>
  <si>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</si>
  <si>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</si>
  <si>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</si>
  <si>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</si>
  <si>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</si>
  <si>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</si>
  <si>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</si>
  <si>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</si>
  <si>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</si>
  <si>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</si>
  <si>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</si>
  <si>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</si>
  <si>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</si>
  <si>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</si>
  <si>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</si>
  <si>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</si>
  <si>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</si>
  <si>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</si>
  <si>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</si>
  <si>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</si>
  <si>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</si>
  <si>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</si>
  <si>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</si>
  <si>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</si>
  <si>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</si>
  <si>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</si>
  <si>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</si>
  <si>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</si>
  <si>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</si>
  <si>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</si>
  <si>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</si>
  <si>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</si>
  <si>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</si>
  <si>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</si>
  <si>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</si>
  <si>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</si>
  <si>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</si>
  <si>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</si>
  <si>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</si>
  <si>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</si>
  <si>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</si>
  <si>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</si>
  <si>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</si>
  <si>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</si>
  <si>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</si>
  <si>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</si>
  <si>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</si>
  <si>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</si>
  <si>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</si>
  <si>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</si>
  <si>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</si>
  <si>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</si>
  <si>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</si>
  <si>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</si>
  <si>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</si>
  <si>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</si>
  <si>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</si>
  <si>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</si>
  <si>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</si>
  <si>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</si>
  <si>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</si>
  <si>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</si>
  <si>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</si>
  <si>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</si>
  <si>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</si>
  <si>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</si>
  <si>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</si>
  <si>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</si>
  <si>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</si>
  <si>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</si>
  <si>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</si>
  <si>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</si>
  <si>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</si>
  <si>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</si>
  <si>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</si>
  <si>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</si>
  <si>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</si>
  <si>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</si>
  <si>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</si>
  <si>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</si>
  <si>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</si>
  <si>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</si>
  <si>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</si>
  <si>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</si>
  <si>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</si>
  <si>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</si>
  <si>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</si>
  <si>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</si>
  <si>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</si>
  <si>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</si>
  <si>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</si>
  <si>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</si>
  <si>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</si>
  <si>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</si>
  <si>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</si>
  <si>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</si>
  <si>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</si>
  <si>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</si>
  <si>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</si>
  <si>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</si>
  <si>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</si>
  <si>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</si>
  <si>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</si>
  <si>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</si>
  <si>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</si>
  <si>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</si>
  <si>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</si>
  <si>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</si>
  <si>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</si>
  <si>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</si>
  <si>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</si>
  <si>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</si>
  <si>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</si>
  <si>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</si>
  <si>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</si>
  <si>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</si>
  <si>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</si>
  <si>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</si>
  <si>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</si>
  <si>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</si>
  <si>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</si>
  <si>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</si>
  <si>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</si>
  <si>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</si>
  <si>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</si>
  <si>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</si>
  <si>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</si>
  <si>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</si>
  <si>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</si>
  <si>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</si>
  <si>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</si>
  <si>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</si>
  <si>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</si>
  <si>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</si>
  <si>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</si>
  <si>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</si>
  <si>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</si>
  <si>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</si>
  <si>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</si>
  <si>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</si>
  <si>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</si>
  <si>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</si>
  <si>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</si>
  <si>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</si>
  <si>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</si>
  <si>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</si>
  <si>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</si>
  <si>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</si>
  <si>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</si>
  <si>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</si>
  <si>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</si>
  <si>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</si>
  <si>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</si>
  <si>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</si>
  <si>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</si>
  <si>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</si>
  <si>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</si>
  <si>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</si>
  <si>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</si>
  <si>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</si>
  <si>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</si>
  <si>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</si>
  <si>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</si>
  <si>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</si>
  <si>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</si>
  <si>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</si>
  <si>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</si>
  <si>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</si>
  <si>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</si>
  <si>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</si>
  <si>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</si>
  <si>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</si>
  <si>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</si>
  <si>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</si>
  <si>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</si>
  <si>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</si>
  <si>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</si>
  <si>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</si>
  <si>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</si>
  <si>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</si>
  <si>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</si>
  <si>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</si>
  <si>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</si>
  <si>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</si>
  <si>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</si>
  <si>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</si>
  <si>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</si>
  <si>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</si>
  <si>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</si>
  <si>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</si>
  <si>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</si>
  <si>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Комунальне некомерційне підприємство Сумської обласної ради "Обласний медичний центр паліативної допомоги"</t>
  </si>
  <si>
    <t>Комунальна організація (установа,заклад)</t>
  </si>
  <si>
    <t xml:space="preserve">місто Лебедин, Сумська область </t>
  </si>
  <si>
    <t>Охорона здоров'я</t>
  </si>
  <si>
    <t>Діяльність лікарняних закладів</t>
  </si>
  <si>
    <t>тис.грн. з одним десятковим знаком</t>
  </si>
  <si>
    <t xml:space="preserve">Комунальна </t>
  </si>
  <si>
    <t>86.10</t>
  </si>
  <si>
    <t>О544551677</t>
  </si>
  <si>
    <t>UA59080110010031484</t>
  </si>
  <si>
    <t>Рева В.М.</t>
  </si>
  <si>
    <t xml:space="preserve">Неопераційний дохід від амортизації по НА та Оз, що отримані як фільове використання фінансування </t>
  </si>
  <si>
    <t>Неопераційний дохід від амортизації по НА та Оз, що отримані безоплатно</t>
  </si>
  <si>
    <t>____Віктор РЕВА_________</t>
  </si>
  <si>
    <t>1045/3</t>
  </si>
  <si>
    <t>Нараховано банком відсотки на залишки коштів на рахунку</t>
  </si>
  <si>
    <t>-</t>
  </si>
  <si>
    <t>Сумська обласна рада</t>
  </si>
  <si>
    <r>
      <t xml:space="preserve">Інші поточні витрати </t>
    </r>
    <r>
      <rPr>
        <i/>
        <sz val="14"/>
        <rFont val="Times New Roman"/>
        <family val="1"/>
        <charset val="204"/>
      </rPr>
      <t>(розшифрувати)( земельний податок, екологічний податок)</t>
    </r>
  </si>
  <si>
    <t xml:space="preserve">за  1V квартал 2024 р </t>
  </si>
  <si>
    <t>Звітний період ( 1V квартал  2024 рік)</t>
  </si>
  <si>
    <t>42200 Сумська область місто Лебедин , вулиця Незалежності ,98</t>
  </si>
  <si>
    <t>дохід від операційної оренди активів (компенсація комнальних послуг орендарем)</t>
  </si>
  <si>
    <t>Директор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</si>
</sst>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5" formatCode="#,##0&quot;р.&quot;;[Red]\-#,##0&quot;р.&quot;"/>
    <numFmt numFmtId="176" formatCode="#,##0.00&quot;р.&quot;;\-#,##0.00&quot;р.&quot;"/>
    <numFmt numFmtId="181" formatCode="_-* #,##0.00_р_._-;\-* #,##0.00_р_._-;_-* &quot;-&quot;??_р_._-;_-@_-"/>
    <numFmt numFmtId="189" formatCode="_-* #,##0.00_₴_-;\-* #,##0.00_₴_-;_-* &quot;-&quot;??_₴_-;_-@_-"/>
    <numFmt numFmtId="197" formatCode="_-* #,##0.00\ _г_р_н_._-;\-* #,##0.00\ _г_р_н_._-;_-* &quot;-&quot;??\ _г_р_н_._-;_-@_-"/>
    <numFmt numFmtId="199" formatCode="#,##0.0"/>
    <numFmt numFmtId="204" formatCode="###\ ##0.000"/>
    <numFmt numFmtId="205" formatCode="_(&quot;$&quot;* #,##0.00_);_(&quot;$&quot;* \(#,##0.00\);_(&quot;$&quot;* &quot;-&quot;??_);_(@_)"/>
    <numFmt numFmtId="206" formatCode="_(* #,##0_);_(* \(#,##0\);_(* &quot;-&quot;_);_(@_)"/>
    <numFmt numFmtId="207" formatCode="_(* #,##0.00_);_(* \(#,##0.00\);_(* &quot;-&quot;??_);_(@_)"/>
    <numFmt numFmtId="208" formatCode="#,##0.0_ ;[Red]\-#,##0.0\ "/>
    <numFmt numFmtId="209" formatCode="0.0;\(0.0\);\ ;\-"/>
    <numFmt numFmtId="215" formatCode="_(* #,##0.0_);_(* \(#,##0.0\);_(* &quot;-&quot;_);_(@_)"/>
    <numFmt numFmtId="216" formatCode="_(* #,##0.00_);_(* \(#,##0.00\);_(* &quot;-&quot;_);_(@_)"/>
    <numFmt numFmtId="221" formatCode="_-* #,##0.0_₴_-;\-* #,##0.0_₴_-;_-* &quot;-&quot;??_₴_-;_-@_-"/>
  </numFmts>
  <fonts count="68">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u/>
      <sz val="14"/>
      <name val="Times New Roman"/>
      <family val="1"/>
      <charset val="204"/>
    </font>
    <font>
      <sz val="11"/>
      <color theme="1"/>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354">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97"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4"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5"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7"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7" fillId="0" borderId="0"/>
    <xf numFmtId="0" fontId="67" fillId="0" borderId="0"/>
    <xf numFmtId="0" fontId="67" fillId="0" borderId="0"/>
    <xf numFmtId="0" fontId="67" fillId="0" borderId="0"/>
    <xf numFmtId="0" fontId="1"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1" fillId="0" borderId="0"/>
    <xf numFmtId="0" fontId="67"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6" fontId="62" fillId="0" borderId="0" applyFont="0" applyFill="0" applyBorder="0" applyAlignment="0" applyProtection="0"/>
    <xf numFmtId="207" fontId="62" fillId="0" borderId="0" applyFont="0" applyFill="0" applyBorder="0" applyAlignment="0" applyProtection="0"/>
    <xf numFmtId="189" fontId="2"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76"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208" fontId="2" fillId="0" borderId="0" applyFont="0" applyFill="0" applyBorder="0" applyAlignment="0" applyProtection="0"/>
    <xf numFmtId="208" fontId="2" fillId="0" borderId="0" applyFont="0" applyFill="0" applyBorder="0" applyAlignment="0" applyProtection="0"/>
    <xf numFmtId="181" fontId="2" fillId="0" borderId="0" applyFont="0" applyFill="0" applyBorder="0" applyAlignment="0" applyProtection="0"/>
    <xf numFmtId="197" fontId="1" fillId="0" borderId="0" applyFont="0" applyFill="0" applyBorder="0" applyAlignment="0" applyProtection="0"/>
    <xf numFmtId="197" fontId="1" fillId="0" borderId="0" applyFont="0" applyFill="0" applyBorder="0" applyAlignment="0" applyProtection="0"/>
    <xf numFmtId="197" fontId="1" fillId="0" borderId="0" applyFont="0" applyFill="0" applyBorder="0" applyAlignment="0" applyProtection="0"/>
    <xf numFmtId="175" fontId="2" fillId="0" borderId="0" applyFont="0" applyFill="0" applyBorder="0" applyAlignment="0" applyProtection="0"/>
    <xf numFmtId="197"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9" fontId="64" fillId="22" borderId="12" applyFill="0" applyBorder="0">
      <alignment horizontal="center" vertical="center" wrapText="1"/>
      <protection locked="0"/>
    </xf>
    <xf numFmtId="204" fontId="65" fillId="0" borderId="0">
      <alignment wrapText="1"/>
    </xf>
    <xf numFmtId="204" fontId="32" fillId="0" borderId="0">
      <alignment wrapText="1"/>
    </xf>
  </cellStyleXfs>
  <cellXfs count="139">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5" fillId="0" borderId="3" xfId="245" applyFont="1" applyFill="1" applyBorder="1" applyAlignment="1">
      <alignment horizontal="center" vertical="center"/>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4" fillId="0" borderId="3" xfId="245" applyFont="1" applyFill="1" applyBorder="1" applyAlignment="1">
      <alignment horizontal="left"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16"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6" xfId="0" applyFont="1" applyFill="1" applyBorder="1" applyAlignment="1">
      <alignment vertical="center" wrapText="1"/>
    </xf>
    <xf numFmtId="0" fontId="5" fillId="0" borderId="15" xfId="0" applyFont="1" applyFill="1" applyBorder="1" applyAlignment="1">
      <alignment vertical="center" wrapText="1"/>
    </xf>
    <xf numFmtId="0" fontId="4"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199" fontId="5" fillId="0" borderId="3" xfId="0" applyNumberFormat="1" applyFont="1" applyFill="1" applyBorder="1" applyAlignment="1">
      <alignment horizontal="center" vertical="center" wrapText="1"/>
    </xf>
    <xf numFmtId="0" fontId="0" fillId="0" borderId="0" xfId="0" applyFill="1"/>
    <xf numFmtId="206" fontId="5" fillId="0" borderId="17" xfId="0" applyNumberFormat="1" applyFont="1" applyFill="1" applyBorder="1" applyAlignment="1">
      <alignment horizontal="center" vertical="center" wrapText="1"/>
    </xf>
    <xf numFmtId="206" fontId="4" fillId="27" borderId="3" xfId="0" applyNumberFormat="1" applyFont="1" applyFill="1" applyBorder="1" applyAlignment="1">
      <alignment horizontal="center" vertical="center" wrapText="1"/>
    </xf>
    <xf numFmtId="206" fontId="4" fillId="0" borderId="3" xfId="0" applyNumberFormat="1" applyFont="1" applyFill="1" applyBorder="1" applyAlignment="1">
      <alignment horizontal="center" vertical="center" wrapText="1"/>
    </xf>
    <xf numFmtId="215" fontId="5" fillId="29" borderId="3" xfId="0" applyNumberFormat="1" applyFont="1" applyFill="1" applyBorder="1" applyAlignment="1">
      <alignment horizontal="center" vertical="center" wrapText="1"/>
    </xf>
    <xf numFmtId="215" fontId="5" fillId="0" borderId="3" xfId="0" applyNumberFormat="1" applyFont="1" applyFill="1" applyBorder="1" applyAlignment="1">
      <alignment horizontal="center" vertical="center" wrapText="1"/>
    </xf>
    <xf numFmtId="0" fontId="4" fillId="0" borderId="17" xfId="0" applyFont="1" applyFill="1" applyBorder="1" applyAlignment="1" applyProtection="1">
      <alignment horizontal="left" vertical="center" wrapText="1"/>
      <protection locked="0"/>
    </xf>
    <xf numFmtId="0" fontId="5" fillId="0" borderId="17" xfId="0" quotePrefix="1" applyNumberFormat="1" applyFont="1" applyFill="1" applyBorder="1" applyAlignment="1">
      <alignment horizontal="center" vertical="center"/>
    </xf>
    <xf numFmtId="0" fontId="5" fillId="0" borderId="17" xfId="0" applyNumberFormat="1" applyFont="1" applyFill="1" applyBorder="1" applyAlignment="1">
      <alignment horizontal="center" vertical="center"/>
    </xf>
    <xf numFmtId="0" fontId="5" fillId="0" borderId="17" xfId="0" applyFont="1" applyFill="1" applyBorder="1" applyAlignment="1" applyProtection="1">
      <alignment horizontal="left" vertical="center" wrapText="1"/>
      <protection locked="0"/>
    </xf>
    <xf numFmtId="0" fontId="5" fillId="0" borderId="17" xfId="0"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0" fontId="5" fillId="0" borderId="13" xfId="0"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206" fontId="4" fillId="0" borderId="17" xfId="0" applyNumberFormat="1" applyFont="1" applyFill="1" applyBorder="1" applyAlignment="1">
      <alignment horizontal="center" vertical="center" wrapText="1"/>
    </xf>
    <xf numFmtId="0" fontId="5" fillId="0" borderId="18" xfId="245" applyFont="1" applyFill="1" applyBorder="1" applyAlignment="1">
      <alignment horizontal="left" vertical="center" wrapText="1"/>
    </xf>
    <xf numFmtId="0" fontId="5" fillId="0" borderId="18" xfId="0" applyNumberFormat="1" applyFont="1" applyFill="1" applyBorder="1" applyAlignment="1">
      <alignment horizontal="center" vertical="center"/>
    </xf>
    <xf numFmtId="215" fontId="5" fillId="0" borderId="17"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06" fontId="5" fillId="0" borderId="0" xfId="0" applyNumberFormat="1" applyFont="1" applyFill="1" applyBorder="1" applyAlignment="1">
      <alignment horizontal="center" vertical="center" wrapText="1"/>
    </xf>
    <xf numFmtId="206" fontId="7" fillId="0" borderId="0" xfId="0" applyNumberFormat="1" applyFont="1" applyFill="1" applyBorder="1" applyAlignment="1">
      <alignment horizontal="center" vertical="center" wrapText="1"/>
    </xf>
    <xf numFmtId="199" fontId="7" fillId="0" borderId="0" xfId="0" applyNumberFormat="1" applyFont="1" applyFill="1" applyBorder="1" applyAlignment="1">
      <alignment horizontal="center" vertical="center" wrapText="1"/>
    </xf>
    <xf numFmtId="199" fontId="5" fillId="0" borderId="17" xfId="0" applyNumberFormat="1" applyFont="1" applyFill="1" applyBorder="1" applyAlignment="1">
      <alignment horizontal="right" vertical="center" wrapText="1"/>
    </xf>
    <xf numFmtId="199" fontId="4" fillId="0" borderId="17" xfId="0" applyNumberFormat="1" applyFont="1" applyFill="1" applyBorder="1" applyAlignment="1">
      <alignment horizontal="right" vertical="center" wrapText="1"/>
    </xf>
    <xf numFmtId="215" fontId="5" fillId="29" borderId="17" xfId="0" applyNumberFormat="1" applyFont="1" applyFill="1" applyBorder="1" applyAlignment="1">
      <alignment horizontal="center" vertical="center" wrapText="1"/>
    </xf>
    <xf numFmtId="215" fontId="5" fillId="29" borderId="13" xfId="0" applyNumberFormat="1" applyFont="1" applyFill="1" applyBorder="1" applyAlignment="1">
      <alignment horizontal="center" vertical="center" wrapText="1"/>
    </xf>
    <xf numFmtId="215" fontId="4" fillId="0" borderId="3" xfId="0" applyNumberFormat="1" applyFont="1" applyFill="1" applyBorder="1" applyAlignment="1">
      <alignment horizontal="center" vertical="center" wrapText="1"/>
    </xf>
    <xf numFmtId="199" fontId="5" fillId="0" borderId="18" xfId="0" applyNumberFormat="1" applyFont="1" applyFill="1" applyBorder="1" applyAlignment="1">
      <alignment horizontal="right" vertical="center" wrapText="1"/>
    </xf>
    <xf numFmtId="0" fontId="5" fillId="0" borderId="18" xfId="0" applyFont="1" applyFill="1" applyBorder="1" applyAlignment="1" applyProtection="1">
      <alignment horizontal="left" vertical="center" wrapText="1"/>
      <protection locked="0"/>
    </xf>
    <xf numFmtId="215" fontId="5" fillId="29" borderId="18" xfId="0" applyNumberFormat="1" applyFont="1" applyFill="1" applyBorder="1" applyAlignment="1">
      <alignment horizontal="center" vertical="center" wrapText="1"/>
    </xf>
    <xf numFmtId="206" fontId="5" fillId="30" borderId="17" xfId="0" applyNumberFormat="1" applyFont="1" applyFill="1" applyBorder="1" applyAlignment="1">
      <alignment horizontal="center" vertical="center" wrapText="1"/>
    </xf>
    <xf numFmtId="206" fontId="5" fillId="30" borderId="3"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15" xfId="0" applyFont="1" applyFill="1" applyBorder="1" applyAlignment="1">
      <alignment horizontal="left" vertical="center"/>
    </xf>
    <xf numFmtId="0" fontId="5" fillId="0" borderId="19" xfId="0" applyFont="1" applyFill="1" applyBorder="1" applyAlignment="1">
      <alignment vertical="center" wrapText="1"/>
    </xf>
    <xf numFmtId="0" fontId="5" fillId="0" borderId="20" xfId="0" applyFont="1" applyFill="1" applyBorder="1" applyAlignment="1">
      <alignment vertical="center" wrapText="1"/>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49" fontId="4" fillId="0" borderId="3" xfId="182" applyNumberFormat="1" applyFont="1" applyFill="1" applyBorder="1" applyAlignment="1">
      <alignment vertical="center" wrapText="1"/>
      <protection locked="0"/>
    </xf>
    <xf numFmtId="49" fontId="5" fillId="0" borderId="3" xfId="182" applyNumberFormat="1" applyFont="1" applyFill="1" applyBorder="1" applyAlignment="1">
      <alignment vertical="center" wrapText="1"/>
      <protection locked="0"/>
    </xf>
    <xf numFmtId="49" fontId="8" fillId="0" borderId="3" xfId="182" applyNumberFormat="1" applyFont="1" applyFill="1" applyBorder="1" applyAlignment="1">
      <alignment vertical="center" wrapText="1"/>
      <protection locked="0"/>
    </xf>
    <xf numFmtId="0" fontId="0" fillId="0" borderId="0" xfId="0" applyAlignment="1">
      <alignment vertical="top" wrapText="1"/>
    </xf>
    <xf numFmtId="0" fontId="4" fillId="0" borderId="3" xfId="0" applyFont="1" applyFill="1" applyBorder="1" applyAlignment="1">
      <alignment vertical="center" wrapText="1"/>
    </xf>
    <xf numFmtId="221" fontId="5" fillId="0" borderId="17" xfId="323" applyNumberFormat="1" applyFont="1" applyFill="1" applyBorder="1" applyAlignment="1">
      <alignment horizontal="center" vertical="center" wrapText="1"/>
    </xf>
    <xf numFmtId="221" fontId="5" fillId="0" borderId="17" xfId="323" applyNumberFormat="1" applyFont="1" applyFill="1" applyBorder="1" applyAlignment="1">
      <alignment horizontal="right" vertical="center" wrapText="1"/>
    </xf>
    <xf numFmtId="221" fontId="4" fillId="27" borderId="3" xfId="323" applyNumberFormat="1" applyFont="1" applyFill="1" applyBorder="1" applyAlignment="1">
      <alignment horizontal="center" vertical="center" wrapText="1"/>
    </xf>
    <xf numFmtId="221" fontId="4" fillId="0" borderId="17" xfId="323" applyNumberFormat="1" applyFont="1" applyFill="1" applyBorder="1" applyAlignment="1">
      <alignment horizontal="right" vertical="center" wrapText="1"/>
    </xf>
    <xf numFmtId="221" fontId="4" fillId="0" borderId="3" xfId="323" applyNumberFormat="1" applyFont="1" applyFill="1" applyBorder="1" applyAlignment="1">
      <alignment horizontal="center" vertical="center" wrapText="1"/>
    </xf>
    <xf numFmtId="221" fontId="4" fillId="29" borderId="3" xfId="323" applyNumberFormat="1" applyFont="1" applyFill="1" applyBorder="1" applyAlignment="1">
      <alignment horizontal="center" vertical="center" wrapText="1"/>
    </xf>
    <xf numFmtId="215" fontId="4" fillId="0" borderId="17" xfId="0" applyNumberFormat="1" applyFont="1" applyFill="1" applyBorder="1" applyAlignment="1">
      <alignment horizontal="center" vertical="center" wrapText="1"/>
    </xf>
    <xf numFmtId="215" fontId="4" fillId="27" borderId="17" xfId="0" applyNumberFormat="1" applyFont="1" applyFill="1" applyBorder="1" applyAlignment="1">
      <alignment horizontal="center" vertical="center" wrapText="1"/>
    </xf>
    <xf numFmtId="215" fontId="4" fillId="27" borderId="3" xfId="0" applyNumberFormat="1" applyFont="1" applyFill="1" applyBorder="1" applyAlignment="1">
      <alignment horizontal="center" vertical="center" wrapText="1"/>
    </xf>
    <xf numFmtId="216" fontId="4" fillId="27" borderId="3" xfId="0" applyNumberFormat="1" applyFont="1" applyFill="1" applyBorder="1" applyAlignment="1">
      <alignment horizontal="center" vertical="center" wrapText="1"/>
    </xf>
    <xf numFmtId="216" fontId="4" fillId="0" borderId="3" xfId="0" applyNumberFormat="1" applyFont="1" applyFill="1" applyBorder="1" applyAlignment="1">
      <alignment horizontal="center" vertical="center" wrapText="1"/>
    </xf>
    <xf numFmtId="216" fontId="5" fillId="0" borderId="3" xfId="0" applyNumberFormat="1" applyFont="1" applyFill="1" applyBorder="1" applyAlignment="1">
      <alignment horizontal="center" vertical="center" wrapText="1"/>
    </xf>
    <xf numFmtId="215" fontId="5" fillId="30" borderId="17" xfId="0" applyNumberFormat="1" applyFont="1" applyFill="1" applyBorder="1" applyAlignment="1">
      <alignment horizontal="center" vertical="center" wrapText="1"/>
    </xf>
    <xf numFmtId="215" fontId="5" fillId="30" borderId="18" xfId="0" applyNumberFormat="1" applyFont="1" applyFill="1" applyBorder="1" applyAlignment="1">
      <alignment horizontal="center" vertical="center" wrapText="1"/>
    </xf>
    <xf numFmtId="215" fontId="5" fillId="31" borderId="3" xfId="0" applyNumberFormat="1" applyFont="1" applyFill="1" applyBorder="1" applyAlignment="1">
      <alignment horizontal="center" vertical="center" wrapText="1"/>
    </xf>
    <xf numFmtId="215" fontId="4" fillId="30" borderId="17" xfId="0" applyNumberFormat="1" applyFont="1" applyFill="1" applyBorder="1" applyAlignment="1">
      <alignment horizontal="center" vertical="center" wrapText="1"/>
    </xf>
    <xf numFmtId="215" fontId="4" fillId="31" borderId="3" xfId="0" applyNumberFormat="1" applyFont="1" applyFill="1" applyBorder="1" applyAlignment="1">
      <alignment horizontal="center" vertical="center" wrapText="1"/>
    </xf>
    <xf numFmtId="215" fontId="5" fillId="0" borderId="17" xfId="0" applyNumberFormat="1" applyFont="1" applyFill="1" applyBorder="1" applyAlignment="1" applyProtection="1">
      <alignment horizontal="left" vertical="center" wrapText="1"/>
      <protection locked="0"/>
    </xf>
    <xf numFmtId="215" fontId="5" fillId="0" borderId="17" xfId="0" applyNumberFormat="1" applyFont="1" applyFill="1" applyBorder="1" applyAlignment="1">
      <alignment horizontal="center" vertical="center"/>
    </xf>
    <xf numFmtId="215" fontId="5" fillId="0" borderId="17" xfId="0" applyNumberFormat="1" applyFont="1" applyFill="1" applyBorder="1" applyAlignment="1">
      <alignment horizontal="right" vertical="center" wrapText="1"/>
    </xf>
    <xf numFmtId="215" fontId="5" fillId="0" borderId="3" xfId="0" applyNumberFormat="1" applyFont="1" applyFill="1" applyBorder="1" applyAlignment="1" applyProtection="1">
      <alignment horizontal="left" vertical="center" wrapText="1"/>
      <protection locked="0"/>
    </xf>
    <xf numFmtId="215" fontId="5" fillId="0" borderId="3" xfId="0" applyNumberFormat="1" applyFont="1" applyFill="1" applyBorder="1" applyAlignment="1">
      <alignment horizontal="center" vertical="center"/>
    </xf>
    <xf numFmtId="215" fontId="4" fillId="0" borderId="3" xfId="0" applyNumberFormat="1" applyFont="1" applyFill="1" applyBorder="1" applyAlignment="1" applyProtection="1">
      <alignment horizontal="left" vertical="center" wrapText="1"/>
      <protection locked="0"/>
    </xf>
    <xf numFmtId="215" fontId="4" fillId="0" borderId="17" xfId="0" applyNumberFormat="1" applyFont="1" applyFill="1" applyBorder="1" applyAlignment="1" applyProtection="1">
      <alignment horizontal="left" vertical="center" wrapText="1"/>
      <protection locked="0"/>
    </xf>
    <xf numFmtId="215" fontId="4" fillId="0" borderId="17" xfId="0" applyNumberFormat="1" applyFont="1" applyFill="1" applyBorder="1" applyAlignment="1">
      <alignment horizontal="right" vertical="center" wrapText="1"/>
    </xf>
    <xf numFmtId="215" fontId="5" fillId="30" borderId="3" xfId="0" applyNumberFormat="1" applyFont="1" applyFill="1" applyBorder="1" applyAlignment="1">
      <alignment horizontal="center" vertical="center" wrapText="1"/>
    </xf>
    <xf numFmtId="221" fontId="5" fillId="32" borderId="17" xfId="323" applyNumberFormat="1" applyFont="1" applyFill="1" applyBorder="1" applyAlignment="1">
      <alignment horizontal="center" vertical="center" wrapText="1"/>
    </xf>
    <xf numFmtId="0" fontId="66" fillId="0" borderId="0" xfId="0" applyFont="1" applyFill="1" applyBorder="1" applyAlignment="1">
      <alignment horizontal="left" vertical="center" wrapText="1"/>
    </xf>
    <xf numFmtId="0" fontId="5" fillId="32" borderId="0" xfId="0" applyFont="1" applyFill="1" applyBorder="1" applyAlignment="1">
      <alignment vertical="top" wrapText="1"/>
    </xf>
    <xf numFmtId="0" fontId="0" fillId="0" borderId="0" xfId="0" applyAlignment="1">
      <alignment wrapText="1"/>
    </xf>
    <xf numFmtId="0" fontId="0" fillId="0" borderId="24" xfId="0" applyBorder="1" applyAlignment="1">
      <alignment wrapText="1"/>
    </xf>
    <xf numFmtId="0" fontId="5" fillId="0" borderId="16" xfId="0" applyFont="1" applyFill="1" applyBorder="1" applyAlignment="1">
      <alignment horizontal="left" vertical="center" wrapText="1"/>
    </xf>
    <xf numFmtId="0" fontId="0" fillId="0" borderId="15" xfId="0" applyFill="1" applyBorder="1" applyAlignment="1">
      <alignment horizontal="left" vertical="center" wrapText="1"/>
    </xf>
    <xf numFmtId="0" fontId="5" fillId="0" borderId="3"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4"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1" xfId="237" applyNumberFormat="1" applyFont="1" applyFill="1" applyBorder="1" applyAlignment="1">
      <alignment horizontal="center" vertical="center" wrapText="1"/>
    </xf>
    <xf numFmtId="0" fontId="4" fillId="0" borderId="22" xfId="237" applyNumberFormat="1" applyFont="1" applyFill="1" applyBorder="1" applyAlignment="1">
      <alignment horizontal="center" vertical="center" wrapText="1"/>
    </xf>
    <xf numFmtId="0" fontId="4" fillId="0" borderId="23" xfId="237" applyNumberFormat="1"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4" fillId="0" borderId="2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199" fontId="6" fillId="0" borderId="0" xfId="0" applyNumberFormat="1" applyFont="1" applyFill="1" applyBorder="1" applyAlignment="1">
      <alignment horizontal="center" vertical="center" wrapText="1"/>
    </xf>
    <xf numFmtId="199" fontId="5" fillId="0" borderId="0" xfId="0" quotePrefix="1" applyNumberFormat="1" applyFont="1" applyFill="1" applyBorder="1" applyAlignment="1">
      <alignment horizontal="center" vertical="center" wrapText="1"/>
    </xf>
    <xf numFmtId="215" fontId="4" fillId="0" borderId="21" xfId="0" applyNumberFormat="1" applyFont="1" applyFill="1" applyBorder="1" applyAlignment="1" applyProtection="1">
      <alignment horizontal="center" vertical="center" wrapText="1"/>
      <protection locked="0"/>
    </xf>
    <xf numFmtId="215" fontId="4" fillId="0" borderId="22" xfId="0" applyNumberFormat="1" applyFont="1" applyFill="1" applyBorder="1" applyAlignment="1" applyProtection="1">
      <alignment horizontal="center" vertical="center" wrapText="1"/>
      <protection locked="0"/>
    </xf>
    <xf numFmtId="215" fontId="4" fillId="0" borderId="23" xfId="0" applyNumberFormat="1" applyFont="1" applyFill="1" applyBorder="1" applyAlignment="1" applyProtection="1">
      <alignment horizontal="center" vertical="center" wrapText="1"/>
      <protection locked="0"/>
    </xf>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xfId="323" builtinId="3"/>
    <cellStyle name="Финансовый 2" xfId="324"/>
    <cellStyle name="Финансовый 2 10" xfId="325"/>
    <cellStyle name="Финансовый 2 11" xfId="326"/>
    <cellStyle name="Финансовый 2 12" xfId="327"/>
    <cellStyle name="Финансовый 2 13" xfId="328"/>
    <cellStyle name="Финансовый 2 14" xfId="329"/>
    <cellStyle name="Финансовый 2 15" xfId="330"/>
    <cellStyle name="Финансовый 2 16" xfId="331"/>
    <cellStyle name="Финансовый 2 17" xfId="332"/>
    <cellStyle name="Финансовый 2 2" xfId="333"/>
    <cellStyle name="Финансовый 2 3" xfId="334"/>
    <cellStyle name="Финансовый 2 4" xfId="335"/>
    <cellStyle name="Финансовый 2 5" xfId="336"/>
    <cellStyle name="Финансовый 2 6" xfId="337"/>
    <cellStyle name="Финансовый 2 7" xfId="338"/>
    <cellStyle name="Финансовый 2 8" xfId="339"/>
    <cellStyle name="Финансовый 2 9" xfId="340"/>
    <cellStyle name="Финансовый 3" xfId="341"/>
    <cellStyle name="Финансовый 3 2" xfId="342"/>
    <cellStyle name="Финансовый 4" xfId="343"/>
    <cellStyle name="Финансовый 4 2" xfId="344"/>
    <cellStyle name="Финансовый 4 3" xfId="345"/>
    <cellStyle name="Финансовый 5" xfId="346"/>
    <cellStyle name="Финансовый 6" xfId="347"/>
    <cellStyle name="Финансовый 7" xfId="348"/>
    <cellStyle name="Хороший 2" xfId="349"/>
    <cellStyle name="Хороший 3" xfId="350"/>
    <cellStyle name="числовой" xfId="351"/>
    <cellStyle name="Ю" xfId="352"/>
    <cellStyle name="Ю-FreeSet_10" xfId="3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s>
    <sheetDataSet>
      <sheetData sheetId="0"/>
      <sheetData sheetId="1"/>
      <sheetData sheetId="2"/>
      <sheetData sheetId="3"/>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L510"/>
  <sheetViews>
    <sheetView tabSelected="1" view="pageBreakPreview" zoomScale="85" zoomScaleNormal="70" zoomScaleSheetLayoutView="85" workbookViewId="0">
      <selection activeCell="B8" sqref="B8:E8"/>
    </sheetView>
  </sheetViews>
  <sheetFormatPr defaultRowHeight="18.75"/>
  <cols>
    <col min="1" max="1" width="86.140625" style="3" customWidth="1"/>
    <col min="2" max="2" width="17.140625" style="14" customWidth="1"/>
    <col min="3" max="6" width="30.7109375" style="14" customWidth="1"/>
    <col min="7" max="7" width="17.28515625" style="14" customWidth="1"/>
    <col min="8" max="8" width="28.5703125" style="14" customWidth="1"/>
    <col min="9" max="9" width="10" style="3" customWidth="1"/>
    <col min="10" max="10" width="9.5703125" style="3" customWidth="1"/>
    <col min="11" max="16384" width="9.140625" style="3"/>
  </cols>
  <sheetData>
    <row r="1" spans="1:12" ht="18.75" customHeight="1">
      <c r="B1" s="13"/>
      <c r="C1" s="13"/>
      <c r="D1" s="13"/>
      <c r="E1" s="3"/>
      <c r="F1" s="3" t="s">
        <v>203</v>
      </c>
      <c r="G1" s="3"/>
      <c r="H1" s="3"/>
      <c r="J1" s="35"/>
      <c r="K1" s="35"/>
      <c r="L1" s="35"/>
    </row>
    <row r="2" spans="1:12" ht="18.75" customHeight="1">
      <c r="A2" s="28"/>
      <c r="E2" s="3"/>
      <c r="F2" s="112" t="s">
        <v>204</v>
      </c>
      <c r="G2" s="113"/>
      <c r="H2" s="113"/>
      <c r="I2" s="82"/>
      <c r="J2" s="35"/>
      <c r="K2" s="35"/>
      <c r="L2" s="35"/>
    </row>
    <row r="3" spans="1:12" ht="18.75" customHeight="1">
      <c r="A3" s="14"/>
      <c r="E3" s="27"/>
      <c r="F3" s="113"/>
      <c r="G3" s="113"/>
      <c r="H3" s="113"/>
      <c r="I3" s="82"/>
      <c r="J3" s="35"/>
      <c r="K3" s="35"/>
      <c r="L3" s="35"/>
    </row>
    <row r="4" spans="1:12" ht="18.75" customHeight="1">
      <c r="A4" s="14"/>
      <c r="E4" s="27"/>
      <c r="F4" s="113"/>
      <c r="G4" s="113"/>
      <c r="H4" s="113"/>
      <c r="I4" s="82"/>
      <c r="J4" s="35"/>
      <c r="K4" s="35"/>
      <c r="L4" s="35"/>
    </row>
    <row r="5" spans="1:12" ht="18.75" customHeight="1">
      <c r="A5" s="14"/>
      <c r="E5" s="27"/>
      <c r="F5" s="113"/>
      <c r="G5" s="113"/>
      <c r="H5" s="113"/>
      <c r="I5" s="82"/>
      <c r="J5" s="35"/>
      <c r="K5" s="35"/>
      <c r="L5" s="35"/>
    </row>
    <row r="6" spans="1:12" ht="20.25" customHeight="1">
      <c r="B6" s="4"/>
      <c r="C6" s="4"/>
      <c r="D6" s="4"/>
      <c r="F6" s="114"/>
      <c r="G6" s="114"/>
      <c r="H6" s="114"/>
    </row>
    <row r="7" spans="1:12" ht="19.5" customHeight="1">
      <c r="A7" s="72" t="s">
        <v>29</v>
      </c>
      <c r="B7" s="115">
        <v>2024</v>
      </c>
      <c r="C7" s="115"/>
      <c r="D7" s="115"/>
      <c r="E7" s="115"/>
      <c r="F7" s="25"/>
      <c r="G7" s="69" t="s">
        <v>28</v>
      </c>
      <c r="H7" s="6">
        <v>22591616</v>
      </c>
    </row>
    <row r="8" spans="1:12" ht="37.5" customHeight="1">
      <c r="A8" s="70" t="s">
        <v>11</v>
      </c>
      <c r="B8" s="120" t="s">
        <v>205</v>
      </c>
      <c r="C8" s="120"/>
      <c r="D8" s="120"/>
      <c r="E8" s="120"/>
      <c r="F8" s="71"/>
      <c r="G8" s="12" t="s">
        <v>28</v>
      </c>
      <c r="H8" s="6">
        <v>22591616</v>
      </c>
    </row>
    <row r="9" spans="1:12" ht="20.100000000000001" customHeight="1">
      <c r="A9" s="24" t="s">
        <v>12</v>
      </c>
      <c r="B9" s="115" t="s">
        <v>206</v>
      </c>
      <c r="C9" s="115"/>
      <c r="D9" s="115"/>
      <c r="E9" s="115"/>
      <c r="F9" s="25"/>
      <c r="G9" s="12" t="s">
        <v>27</v>
      </c>
      <c r="H9" s="6">
        <v>430</v>
      </c>
    </row>
    <row r="10" spans="1:12" ht="20.100000000000001" customHeight="1">
      <c r="A10" s="24" t="s">
        <v>16</v>
      </c>
      <c r="B10" s="115" t="s">
        <v>207</v>
      </c>
      <c r="C10" s="115"/>
      <c r="D10" s="115"/>
      <c r="E10" s="115"/>
      <c r="F10" s="25"/>
      <c r="G10" s="12" t="s">
        <v>26</v>
      </c>
      <c r="H10" s="6" t="s">
        <v>214</v>
      </c>
    </row>
    <row r="11" spans="1:12" ht="20.100000000000001" customHeight="1">
      <c r="A11" s="29" t="s">
        <v>85</v>
      </c>
      <c r="B11" s="115" t="s">
        <v>222</v>
      </c>
      <c r="C11" s="115"/>
      <c r="D11" s="115"/>
      <c r="E11" s="115"/>
      <c r="F11" s="31"/>
      <c r="G11" s="12" t="s">
        <v>6</v>
      </c>
      <c r="H11" s="6"/>
    </row>
    <row r="12" spans="1:12" ht="20.100000000000001" customHeight="1">
      <c r="A12" s="29" t="s">
        <v>14</v>
      </c>
      <c r="B12" s="115" t="s">
        <v>208</v>
      </c>
      <c r="C12" s="115"/>
      <c r="D12" s="115"/>
      <c r="E12" s="115"/>
      <c r="F12" s="31"/>
      <c r="G12" s="12" t="s">
        <v>5</v>
      </c>
      <c r="H12" s="6"/>
    </row>
    <row r="13" spans="1:12" ht="20.100000000000001" customHeight="1">
      <c r="A13" s="29" t="s">
        <v>13</v>
      </c>
      <c r="B13" s="115" t="s">
        <v>209</v>
      </c>
      <c r="C13" s="115"/>
      <c r="D13" s="115"/>
      <c r="E13" s="115"/>
      <c r="F13" s="31"/>
      <c r="G13" s="12" t="s">
        <v>7</v>
      </c>
      <c r="H13" s="6" t="s">
        <v>212</v>
      </c>
    </row>
    <row r="14" spans="1:12" ht="20.100000000000001" customHeight="1">
      <c r="A14" s="29" t="s">
        <v>75</v>
      </c>
      <c r="B14" s="115" t="s">
        <v>210</v>
      </c>
      <c r="C14" s="115"/>
      <c r="D14" s="115"/>
      <c r="E14" s="115"/>
      <c r="F14" s="115" t="s">
        <v>34</v>
      </c>
      <c r="G14" s="121"/>
      <c r="H14" s="10"/>
    </row>
    <row r="15" spans="1:12" ht="20.100000000000001" customHeight="1">
      <c r="A15" s="29" t="s">
        <v>17</v>
      </c>
      <c r="B15" s="115" t="s">
        <v>211</v>
      </c>
      <c r="C15" s="115"/>
      <c r="D15" s="115"/>
      <c r="E15" s="115"/>
      <c r="F15" s="115" t="s">
        <v>35</v>
      </c>
      <c r="G15" s="116"/>
      <c r="H15" s="10"/>
    </row>
    <row r="16" spans="1:12" ht="20.100000000000001" customHeight="1">
      <c r="A16" s="29" t="s">
        <v>25</v>
      </c>
      <c r="B16" s="115">
        <v>50</v>
      </c>
      <c r="C16" s="115"/>
      <c r="D16" s="115"/>
      <c r="E16" s="115"/>
      <c r="F16" s="30"/>
      <c r="G16" s="30"/>
      <c r="H16" s="30"/>
    </row>
    <row r="17" spans="1:8" ht="20.100000000000001" customHeight="1">
      <c r="A17" s="24" t="s">
        <v>8</v>
      </c>
      <c r="B17" s="115" t="s">
        <v>226</v>
      </c>
      <c r="C17" s="115"/>
      <c r="D17" s="115"/>
      <c r="E17" s="115"/>
      <c r="F17" s="26"/>
      <c r="G17" s="26"/>
      <c r="H17" s="26"/>
    </row>
    <row r="18" spans="1:8" ht="20.100000000000001" customHeight="1">
      <c r="A18" s="29" t="s">
        <v>9</v>
      </c>
      <c r="B18" s="115" t="s">
        <v>213</v>
      </c>
      <c r="C18" s="115"/>
      <c r="D18" s="115"/>
      <c r="E18" s="115"/>
      <c r="F18" s="30"/>
      <c r="G18" s="30"/>
      <c r="H18" s="30"/>
    </row>
    <row r="19" spans="1:8" ht="20.100000000000001" customHeight="1">
      <c r="A19" s="24" t="s">
        <v>10</v>
      </c>
      <c r="B19" s="115" t="s">
        <v>215</v>
      </c>
      <c r="C19" s="115"/>
      <c r="D19" s="115"/>
      <c r="E19" s="115"/>
      <c r="F19" s="26"/>
      <c r="G19" s="26"/>
      <c r="H19" s="26"/>
    </row>
    <row r="20" spans="1:8" ht="19.5" customHeight="1">
      <c r="A20" s="27"/>
      <c r="B20" s="3"/>
      <c r="C20" s="3"/>
      <c r="D20" s="3"/>
      <c r="E20" s="3"/>
      <c r="F20" s="3"/>
      <c r="G20" s="3"/>
      <c r="H20" s="3"/>
    </row>
    <row r="21" spans="1:8" ht="19.5" customHeight="1">
      <c r="A21" s="118" t="s">
        <v>39</v>
      </c>
      <c r="B21" s="118"/>
      <c r="C21" s="118"/>
      <c r="D21" s="118"/>
      <c r="E21" s="118"/>
      <c r="F21" s="118"/>
      <c r="G21" s="118"/>
      <c r="H21" s="118"/>
    </row>
    <row r="22" spans="1:8">
      <c r="A22" s="118" t="s">
        <v>199</v>
      </c>
      <c r="B22" s="118"/>
      <c r="C22" s="118"/>
      <c r="D22" s="118"/>
      <c r="E22" s="118"/>
      <c r="F22" s="118"/>
      <c r="G22" s="118"/>
      <c r="H22" s="118"/>
    </row>
    <row r="23" spans="1:8">
      <c r="A23" s="118" t="s">
        <v>224</v>
      </c>
      <c r="B23" s="118"/>
      <c r="C23" s="118"/>
      <c r="D23" s="118"/>
      <c r="E23" s="118"/>
      <c r="F23" s="118"/>
      <c r="G23" s="118"/>
      <c r="H23" s="118"/>
    </row>
    <row r="24" spans="1:8">
      <c r="A24" s="119" t="s">
        <v>40</v>
      </c>
      <c r="B24" s="119"/>
      <c r="C24" s="119"/>
      <c r="D24" s="119"/>
      <c r="E24" s="119"/>
      <c r="F24" s="119"/>
      <c r="G24" s="119"/>
      <c r="H24" s="119"/>
    </row>
    <row r="25" spans="1:8" ht="17.25" customHeight="1">
      <c r="A25" s="11"/>
      <c r="B25" s="11"/>
      <c r="C25" s="11"/>
      <c r="D25" s="11"/>
      <c r="E25" s="11"/>
      <c r="F25" s="11"/>
      <c r="G25" s="11"/>
      <c r="H25" s="11"/>
    </row>
    <row r="26" spans="1:8" ht="25.5" customHeight="1">
      <c r="A26" s="118" t="s">
        <v>36</v>
      </c>
      <c r="B26" s="118"/>
      <c r="C26" s="118"/>
      <c r="D26" s="118"/>
      <c r="E26" s="118"/>
      <c r="F26" s="118"/>
      <c r="G26" s="118"/>
      <c r="H26" s="118"/>
    </row>
    <row r="27" spans="1:8" ht="12" customHeight="1">
      <c r="B27" s="15"/>
      <c r="C27" s="15"/>
      <c r="D27" s="15"/>
      <c r="E27" s="15"/>
      <c r="F27" s="15"/>
      <c r="G27" s="15"/>
      <c r="H27" s="15"/>
    </row>
    <row r="28" spans="1:8" ht="60.75" customHeight="1">
      <c r="A28" s="129" t="s">
        <v>49</v>
      </c>
      <c r="B28" s="117" t="s">
        <v>15</v>
      </c>
      <c r="C28" s="117" t="s">
        <v>38</v>
      </c>
      <c r="D28" s="117"/>
      <c r="E28" s="128" t="s">
        <v>225</v>
      </c>
      <c r="F28" s="128"/>
      <c r="G28" s="128"/>
      <c r="H28" s="128"/>
    </row>
    <row r="29" spans="1:8" ht="44.25" customHeight="1">
      <c r="A29" s="129"/>
      <c r="B29" s="117"/>
      <c r="C29" s="7" t="s">
        <v>42</v>
      </c>
      <c r="D29" s="7" t="s">
        <v>43</v>
      </c>
      <c r="E29" s="22" t="s">
        <v>44</v>
      </c>
      <c r="F29" s="22" t="s">
        <v>41</v>
      </c>
      <c r="G29" s="22" t="s">
        <v>47</v>
      </c>
      <c r="H29" s="22" t="s">
        <v>48</v>
      </c>
    </row>
    <row r="30" spans="1:8" ht="19.5" thickBot="1">
      <c r="A30" s="6">
        <v>1</v>
      </c>
      <c r="B30" s="7">
        <v>2</v>
      </c>
      <c r="C30" s="6">
        <v>3</v>
      </c>
      <c r="D30" s="7">
        <v>4</v>
      </c>
      <c r="E30" s="6">
        <v>5</v>
      </c>
      <c r="F30" s="7">
        <v>6</v>
      </c>
      <c r="G30" s="6">
        <v>7</v>
      </c>
      <c r="H30" s="7">
        <v>8</v>
      </c>
    </row>
    <row r="31" spans="1:8" s="5" customFormat="1" ht="19.5" thickBot="1">
      <c r="A31" s="122" t="s">
        <v>22</v>
      </c>
      <c r="B31" s="123"/>
      <c r="C31" s="123"/>
      <c r="D31" s="123"/>
      <c r="E31" s="123"/>
      <c r="F31" s="123"/>
      <c r="G31" s="123"/>
      <c r="H31" s="124"/>
    </row>
    <row r="32" spans="1:8" s="5" customFormat="1" ht="20.100000000000001" customHeight="1">
      <c r="A32" s="74" t="s">
        <v>103</v>
      </c>
      <c r="B32" s="6">
        <v>1000</v>
      </c>
      <c r="C32" s="84">
        <f>C33+C36+C37+C40</f>
        <v>17047.099999999999</v>
      </c>
      <c r="D32" s="84">
        <f>D33+D36+D37+D40</f>
        <v>19460.7</v>
      </c>
      <c r="E32" s="84">
        <f>E33+E36+E37+E40</f>
        <v>5381.7</v>
      </c>
      <c r="F32" s="84">
        <f>F33+F36+F37+F40</f>
        <v>5440.7000000000007</v>
      </c>
      <c r="G32" s="84">
        <f>G33+G36+G37+G40</f>
        <v>321.60000000000036</v>
      </c>
      <c r="H32" s="85">
        <f t="shared" ref="H32:H93" si="0">(F32/E32)*100</f>
        <v>101.09630785811177</v>
      </c>
    </row>
    <row r="33" spans="1:8" s="5" customFormat="1" ht="20.100000000000001" customHeight="1">
      <c r="A33" s="74" t="s">
        <v>104</v>
      </c>
      <c r="B33" s="6">
        <v>1010</v>
      </c>
      <c r="C33" s="84">
        <f>C34+C35</f>
        <v>14701.6</v>
      </c>
      <c r="D33" s="84">
        <f>D34+D35</f>
        <v>16838.7</v>
      </c>
      <c r="E33" s="84">
        <f>E34+E35</f>
        <v>4731.8999999999996</v>
      </c>
      <c r="F33" s="84">
        <f>F34+F35</f>
        <v>4606.5</v>
      </c>
      <c r="G33" s="84">
        <f>F33-E33</f>
        <v>-125.39999999999964</v>
      </c>
      <c r="H33" s="85">
        <f t="shared" si="0"/>
        <v>97.349901730805811</v>
      </c>
    </row>
    <row r="34" spans="1:8" s="5" customFormat="1" ht="20.100000000000001" customHeight="1">
      <c r="A34" s="75" t="s">
        <v>105</v>
      </c>
      <c r="B34" s="6">
        <v>1011</v>
      </c>
      <c r="C34" s="84">
        <v>14701.6</v>
      </c>
      <c r="D34" s="84">
        <v>16838.7</v>
      </c>
      <c r="E34" s="84">
        <v>4731.8999999999996</v>
      </c>
      <c r="F34" s="84">
        <v>4606.5</v>
      </c>
      <c r="G34" s="84"/>
      <c r="H34" s="85">
        <f t="shared" si="0"/>
        <v>97.349901730805811</v>
      </c>
    </row>
    <row r="35" spans="1:8" s="5" customFormat="1" ht="30.75" customHeight="1">
      <c r="A35" s="75" t="s">
        <v>106</v>
      </c>
      <c r="B35" s="6">
        <v>1012</v>
      </c>
      <c r="C35" s="84"/>
      <c r="D35" s="84"/>
      <c r="E35" s="84"/>
      <c r="F35" s="84"/>
      <c r="G35" s="84"/>
      <c r="H35" s="85" t="e">
        <f t="shared" si="0"/>
        <v>#DIV/0!</v>
      </c>
    </row>
    <row r="36" spans="1:8" s="5" customFormat="1" ht="20.100000000000001" customHeight="1">
      <c r="A36" s="74" t="s">
        <v>107</v>
      </c>
      <c r="B36" s="6">
        <v>1020</v>
      </c>
      <c r="C36" s="84">
        <v>1825.7</v>
      </c>
      <c r="D36" s="84">
        <v>1554.6</v>
      </c>
      <c r="E36" s="84">
        <v>460.7</v>
      </c>
      <c r="F36" s="84">
        <v>198.1</v>
      </c>
      <c r="G36" s="84"/>
      <c r="H36" s="85">
        <f t="shared" si="0"/>
        <v>42.999782939005861</v>
      </c>
    </row>
    <row r="37" spans="1:8" s="5" customFormat="1" ht="20.100000000000001" customHeight="1">
      <c r="A37" s="74" t="s">
        <v>108</v>
      </c>
      <c r="B37" s="6">
        <v>1030</v>
      </c>
      <c r="C37" s="84">
        <f>C38+C39</f>
        <v>0</v>
      </c>
      <c r="D37" s="84">
        <f>D38+D39</f>
        <v>0</v>
      </c>
      <c r="E37" s="84">
        <f>E38+E39</f>
        <v>0</v>
      </c>
      <c r="F37" s="84">
        <f>F38+F39</f>
        <v>0</v>
      </c>
      <c r="G37" s="84">
        <f>F37-E37</f>
        <v>0</v>
      </c>
      <c r="H37" s="85" t="e">
        <f t="shared" si="0"/>
        <v>#DIV/0!</v>
      </c>
    </row>
    <row r="38" spans="1:8" s="5" customFormat="1" ht="20.100000000000001" customHeight="1">
      <c r="A38" s="76" t="s">
        <v>109</v>
      </c>
      <c r="B38" s="6">
        <v>1031</v>
      </c>
      <c r="C38" s="84"/>
      <c r="D38" s="84"/>
      <c r="E38" s="84"/>
      <c r="F38" s="84"/>
      <c r="G38" s="84"/>
      <c r="H38" s="85" t="e">
        <f t="shared" si="0"/>
        <v>#DIV/0!</v>
      </c>
    </row>
    <row r="39" spans="1:8" s="5" customFormat="1" ht="20.100000000000001" customHeight="1">
      <c r="A39" s="76" t="s">
        <v>109</v>
      </c>
      <c r="B39" s="6">
        <v>1032</v>
      </c>
      <c r="C39" s="84"/>
      <c r="D39" s="84"/>
      <c r="E39" s="84"/>
      <c r="F39" s="84"/>
      <c r="G39" s="84"/>
      <c r="H39" s="85" t="e">
        <f t="shared" si="0"/>
        <v>#DIV/0!</v>
      </c>
    </row>
    <row r="40" spans="1:8" s="5" customFormat="1" ht="20.100000000000001" customHeight="1">
      <c r="A40" s="74" t="s">
        <v>110</v>
      </c>
      <c r="B40" s="6">
        <v>1040</v>
      </c>
      <c r="C40" s="86">
        <f>C41+C42+C43+C44+C45</f>
        <v>519.79999999999995</v>
      </c>
      <c r="D40" s="86">
        <f>D41+D42+D43+D44+D45</f>
        <v>1067.4000000000001</v>
      </c>
      <c r="E40" s="86">
        <f>E41+E42+E43+E44+E45</f>
        <v>189.10000000000002</v>
      </c>
      <c r="F40" s="86">
        <f>F41+F42+F43+F44+F45</f>
        <v>636.1</v>
      </c>
      <c r="G40" s="84">
        <f t="shared" ref="G40:G93" si="1">F40-E40</f>
        <v>447</v>
      </c>
      <c r="H40" s="87">
        <f t="shared" si="0"/>
        <v>336.38286620835538</v>
      </c>
    </row>
    <row r="41" spans="1:8" s="5" customFormat="1" ht="33" customHeight="1">
      <c r="A41" s="75" t="s">
        <v>227</v>
      </c>
      <c r="B41" s="6">
        <v>1041</v>
      </c>
      <c r="C41" s="84"/>
      <c r="D41" s="84">
        <v>605.1</v>
      </c>
      <c r="E41" s="84"/>
      <c r="F41" s="84">
        <v>495</v>
      </c>
      <c r="G41" s="84">
        <f t="shared" si="1"/>
        <v>495</v>
      </c>
      <c r="H41" s="85" t="e">
        <f t="shared" si="0"/>
        <v>#DIV/0!</v>
      </c>
    </row>
    <row r="42" spans="1:8" s="5" customFormat="1" ht="20.100000000000001" customHeight="1">
      <c r="A42" s="75" t="s">
        <v>111</v>
      </c>
      <c r="B42" s="6">
        <v>1042</v>
      </c>
      <c r="C42" s="84"/>
      <c r="D42" s="84"/>
      <c r="E42" s="84"/>
      <c r="F42" s="84"/>
      <c r="G42" s="84">
        <f t="shared" si="1"/>
        <v>0</v>
      </c>
      <c r="H42" s="85" t="e">
        <f t="shared" si="0"/>
        <v>#DIV/0!</v>
      </c>
    </row>
    <row r="43" spans="1:8" s="5" customFormat="1" ht="20.100000000000001" customHeight="1">
      <c r="A43" s="10" t="s">
        <v>112</v>
      </c>
      <c r="B43" s="6">
        <v>1043</v>
      </c>
      <c r="C43" s="84"/>
      <c r="D43" s="84"/>
      <c r="E43" s="84"/>
      <c r="F43" s="84"/>
      <c r="G43" s="84">
        <f t="shared" si="1"/>
        <v>0</v>
      </c>
      <c r="H43" s="85" t="e">
        <f t="shared" si="0"/>
        <v>#DIV/0!</v>
      </c>
    </row>
    <row r="44" spans="1:8" s="5" customFormat="1" ht="20.100000000000001" customHeight="1">
      <c r="A44" s="10" t="s">
        <v>113</v>
      </c>
      <c r="B44" s="6">
        <v>1044</v>
      </c>
      <c r="C44" s="84">
        <v>156.4</v>
      </c>
      <c r="D44" s="84">
        <v>122.7</v>
      </c>
      <c r="E44" s="84">
        <v>123.4</v>
      </c>
      <c r="F44" s="84">
        <v>39.6</v>
      </c>
      <c r="G44" s="84">
        <f t="shared" si="1"/>
        <v>-83.800000000000011</v>
      </c>
      <c r="H44" s="85">
        <f t="shared" si="0"/>
        <v>32.090761750405186</v>
      </c>
    </row>
    <row r="45" spans="1:8" s="5" customFormat="1" ht="20.100000000000001" customHeight="1">
      <c r="A45" s="77" t="s">
        <v>114</v>
      </c>
      <c r="B45" s="6">
        <v>1045</v>
      </c>
      <c r="C45" s="84">
        <v>363.4</v>
      </c>
      <c r="D45" s="84">
        <f>D46+D47+D48</f>
        <v>339.6</v>
      </c>
      <c r="E45" s="84">
        <v>65.7</v>
      </c>
      <c r="F45" s="84">
        <f>F46+F47+F48</f>
        <v>101.5</v>
      </c>
      <c r="G45" s="84">
        <f>G46+G47+G48</f>
        <v>35.79999999999999</v>
      </c>
      <c r="H45" s="85">
        <f t="shared" si="0"/>
        <v>154.49010654490104</v>
      </c>
    </row>
    <row r="46" spans="1:8" s="5" customFormat="1" ht="43.5" customHeight="1">
      <c r="A46" s="77" t="s">
        <v>216</v>
      </c>
      <c r="B46" s="6" t="s">
        <v>200</v>
      </c>
      <c r="C46" s="84">
        <v>159</v>
      </c>
      <c r="D46" s="84">
        <v>145.5</v>
      </c>
      <c r="E46" s="84">
        <v>41.7</v>
      </c>
      <c r="F46" s="84">
        <v>39.299999999999997</v>
      </c>
      <c r="G46" s="84">
        <f t="shared" si="1"/>
        <v>-2.4000000000000057</v>
      </c>
      <c r="H46" s="85">
        <f t="shared" si="0"/>
        <v>94.244604316546756</v>
      </c>
    </row>
    <row r="47" spans="1:8" s="5" customFormat="1" ht="44.25" customHeight="1">
      <c r="A47" s="77" t="s">
        <v>217</v>
      </c>
      <c r="B47" s="6" t="s">
        <v>201</v>
      </c>
      <c r="C47" s="84">
        <v>178.1</v>
      </c>
      <c r="D47" s="84">
        <v>125.5</v>
      </c>
      <c r="E47" s="84"/>
      <c r="F47" s="84">
        <v>22.4</v>
      </c>
      <c r="G47" s="84">
        <f t="shared" si="1"/>
        <v>22.4</v>
      </c>
      <c r="H47" s="85" t="e">
        <f t="shared" si="0"/>
        <v>#DIV/0!</v>
      </c>
    </row>
    <row r="48" spans="1:8" s="5" customFormat="1" ht="44.25" customHeight="1">
      <c r="A48" s="77" t="s">
        <v>220</v>
      </c>
      <c r="B48" s="6" t="s">
        <v>219</v>
      </c>
      <c r="C48" s="84">
        <v>26.3</v>
      </c>
      <c r="D48" s="84">
        <v>68.599999999999994</v>
      </c>
      <c r="E48" s="84">
        <v>24</v>
      </c>
      <c r="F48" s="84">
        <v>39.799999999999997</v>
      </c>
      <c r="G48" s="84">
        <f t="shared" si="1"/>
        <v>15.799999999999997</v>
      </c>
      <c r="H48" s="85">
        <f t="shared" si="0"/>
        <v>165.83333333333331</v>
      </c>
    </row>
    <row r="49" spans="1:8" s="5" customFormat="1" ht="20.100000000000001" customHeight="1">
      <c r="A49" s="78" t="s">
        <v>115</v>
      </c>
      <c r="B49" s="6">
        <v>2000</v>
      </c>
      <c r="C49" s="84">
        <f>C50+C75</f>
        <v>16876.100000000002</v>
      </c>
      <c r="D49" s="84">
        <f>D50+D75</f>
        <v>17617.099999999999</v>
      </c>
      <c r="E49" s="84">
        <f>E50+E75</f>
        <v>5381.7</v>
      </c>
      <c r="F49" s="84">
        <f>F50+F75</f>
        <v>4933.8</v>
      </c>
      <c r="G49" s="84">
        <f>G50+G75</f>
        <v>-447.90000000000015</v>
      </c>
      <c r="H49" s="85">
        <f t="shared" si="0"/>
        <v>91.677351022910983</v>
      </c>
    </row>
    <row r="50" spans="1:8" s="5" customFormat="1" ht="20.100000000000001" customHeight="1">
      <c r="A50" s="79" t="s">
        <v>116</v>
      </c>
      <c r="B50" s="14">
        <v>2010</v>
      </c>
      <c r="C50" s="84">
        <f>C51+C52+C53+C67+C68+C69+C73+C74</f>
        <v>16876.100000000002</v>
      </c>
      <c r="D50" s="84">
        <f>D51+D52+D53+D67+D68+D69+D73+D74</f>
        <v>17617.099999999999</v>
      </c>
      <c r="E50" s="84">
        <f>E51+E52+E53+E67+E68+E69+E73+E74</f>
        <v>5381.7</v>
      </c>
      <c r="F50" s="84">
        <f>F51+F52+F53+F67+F68+F69+F73+F74</f>
        <v>4933.8</v>
      </c>
      <c r="G50" s="84">
        <f>G51+G52+G53+G67+G68+G69+G73+G74</f>
        <v>-447.90000000000015</v>
      </c>
      <c r="H50" s="85">
        <f t="shared" si="0"/>
        <v>91.677351022910983</v>
      </c>
    </row>
    <row r="51" spans="1:8" s="5" customFormat="1" ht="20.100000000000001" customHeight="1">
      <c r="A51" s="80" t="s">
        <v>117</v>
      </c>
      <c r="B51" s="6">
        <v>2010</v>
      </c>
      <c r="C51" s="84">
        <v>9580.6</v>
      </c>
      <c r="D51" s="84">
        <v>9944.5</v>
      </c>
      <c r="E51" s="84">
        <v>2611.6</v>
      </c>
      <c r="F51" s="84">
        <v>2761.7</v>
      </c>
      <c r="G51" s="84">
        <f t="shared" si="1"/>
        <v>150.09999999999991</v>
      </c>
      <c r="H51" s="85">
        <f t="shared" si="0"/>
        <v>105.74743452289783</v>
      </c>
    </row>
    <row r="52" spans="1:8" s="5" customFormat="1" ht="20.100000000000001" customHeight="1">
      <c r="A52" s="80" t="s">
        <v>118</v>
      </c>
      <c r="B52" s="6">
        <v>2011</v>
      </c>
      <c r="C52" s="84">
        <v>2052.6</v>
      </c>
      <c r="D52" s="84">
        <v>2166.6999999999998</v>
      </c>
      <c r="E52" s="84">
        <v>572.1</v>
      </c>
      <c r="F52" s="84">
        <v>585.6</v>
      </c>
      <c r="G52" s="84">
        <f t="shared" si="1"/>
        <v>13.5</v>
      </c>
      <c r="H52" s="85">
        <f t="shared" si="0"/>
        <v>102.35972732039853</v>
      </c>
    </row>
    <row r="53" spans="1:8" s="5" customFormat="1" ht="20.100000000000001" customHeight="1">
      <c r="A53" s="81" t="s">
        <v>119</v>
      </c>
      <c r="B53" s="6">
        <v>2020</v>
      </c>
      <c r="C53" s="84">
        <f>C54+C55+C56+C57+C58+C59+C60</f>
        <v>4452.8</v>
      </c>
      <c r="D53" s="84">
        <f>D54+D55+D56+D57+D58+D59+D60</f>
        <v>4646.3999999999996</v>
      </c>
      <c r="E53" s="84">
        <f>E54+E55+E56+E57+E58+E59+E60</f>
        <v>1948.5</v>
      </c>
      <c r="F53" s="84">
        <f>F54+F55+F56+F57+F58+F59+F60</f>
        <v>1351.8000000000002</v>
      </c>
      <c r="G53" s="84">
        <f>G54+G55+G56+G57+G58+G59+G60</f>
        <v>-596.70000000000005</v>
      </c>
      <c r="H53" s="85">
        <f t="shared" si="0"/>
        <v>69.376443418013864</v>
      </c>
    </row>
    <row r="54" spans="1:8" s="5" customFormat="1" ht="20.100000000000001" customHeight="1">
      <c r="A54" s="80" t="s">
        <v>120</v>
      </c>
      <c r="B54" s="6">
        <v>2021</v>
      </c>
      <c r="C54" s="84">
        <v>674.5</v>
      </c>
      <c r="D54" s="84">
        <v>441.2</v>
      </c>
      <c r="E54" s="84">
        <v>257.10000000000002</v>
      </c>
      <c r="F54" s="84">
        <v>108</v>
      </c>
      <c r="G54" s="84">
        <f t="shared" si="1"/>
        <v>-149.10000000000002</v>
      </c>
      <c r="H54" s="85">
        <f t="shared" si="0"/>
        <v>42.007001166861144</v>
      </c>
    </row>
    <row r="55" spans="1:8" s="5" customFormat="1" ht="20.100000000000001" customHeight="1">
      <c r="A55" s="80" t="s">
        <v>121</v>
      </c>
      <c r="B55" s="6">
        <v>2022</v>
      </c>
      <c r="C55" s="84">
        <v>704</v>
      </c>
      <c r="D55" s="84">
        <v>797.8</v>
      </c>
      <c r="E55" s="84">
        <v>693.2</v>
      </c>
      <c r="F55" s="84">
        <v>182.2</v>
      </c>
      <c r="G55" s="84">
        <f t="shared" si="1"/>
        <v>-511.00000000000006</v>
      </c>
      <c r="H55" s="85">
        <f t="shared" si="0"/>
        <v>26.283900750144255</v>
      </c>
    </row>
    <row r="56" spans="1:8" s="5" customFormat="1" ht="20.100000000000001" customHeight="1">
      <c r="A56" s="80" t="s">
        <v>122</v>
      </c>
      <c r="B56" s="6">
        <v>2023</v>
      </c>
      <c r="C56" s="84">
        <v>850.2</v>
      </c>
      <c r="D56" s="84">
        <v>908.4</v>
      </c>
      <c r="E56" s="84">
        <v>337.4</v>
      </c>
      <c r="F56" s="84">
        <v>243</v>
      </c>
      <c r="G56" s="84">
        <f t="shared" si="1"/>
        <v>-94.399999999999977</v>
      </c>
      <c r="H56" s="85">
        <f t="shared" si="0"/>
        <v>72.021339656194428</v>
      </c>
    </row>
    <row r="57" spans="1:8" s="5" customFormat="1" ht="20.100000000000001" customHeight="1">
      <c r="A57" s="80" t="s">
        <v>123</v>
      </c>
      <c r="B57" s="6">
        <v>2024</v>
      </c>
      <c r="C57" s="84">
        <v>531.29999999999995</v>
      </c>
      <c r="D57" s="84">
        <v>393</v>
      </c>
      <c r="E57" s="84">
        <v>195.1</v>
      </c>
      <c r="F57" s="84">
        <f>130.1-0.6</f>
        <v>129.5</v>
      </c>
      <c r="G57" s="84">
        <f t="shared" si="1"/>
        <v>-65.599999999999994</v>
      </c>
      <c r="H57" s="85">
        <f t="shared" si="0"/>
        <v>66.376217324449001</v>
      </c>
    </row>
    <row r="58" spans="1:8" s="5" customFormat="1" ht="20.100000000000001" customHeight="1">
      <c r="A58" s="80" t="s">
        <v>124</v>
      </c>
      <c r="B58" s="6">
        <v>2025</v>
      </c>
      <c r="C58" s="84">
        <v>7.6</v>
      </c>
      <c r="D58" s="84">
        <v>5.5</v>
      </c>
      <c r="E58" s="84">
        <v>5</v>
      </c>
      <c r="F58" s="110">
        <v>1.7</v>
      </c>
      <c r="G58" s="84">
        <f t="shared" si="1"/>
        <v>-3.3</v>
      </c>
      <c r="H58" s="85">
        <f t="shared" si="0"/>
        <v>34</v>
      </c>
    </row>
    <row r="59" spans="1:8" s="5" customFormat="1" ht="20.100000000000001" customHeight="1">
      <c r="A59" s="80" t="s">
        <v>125</v>
      </c>
      <c r="B59" s="6">
        <v>2026</v>
      </c>
      <c r="C59" s="84"/>
      <c r="D59" s="84"/>
      <c r="E59" s="84"/>
      <c r="F59" s="84"/>
      <c r="G59" s="84">
        <f t="shared" si="1"/>
        <v>0</v>
      </c>
      <c r="H59" s="85" t="e">
        <f t="shared" si="0"/>
        <v>#DIV/0!</v>
      </c>
    </row>
    <row r="60" spans="1:8" s="5" customFormat="1" ht="20.100000000000001" customHeight="1">
      <c r="A60" s="80" t="s">
        <v>126</v>
      </c>
      <c r="B60" s="6">
        <v>2027</v>
      </c>
      <c r="C60" s="84">
        <f>C61+C62+C63+C64+C65+C66</f>
        <v>1685.2</v>
      </c>
      <c r="D60" s="84">
        <f>D61+D62+D63+D64+D65+D66</f>
        <v>2100.5</v>
      </c>
      <c r="E60" s="84">
        <f>E61+E62+E63+E64+E65+E66</f>
        <v>460.7</v>
      </c>
      <c r="F60" s="84">
        <f>F61+F62+F63+F64+F65+F66</f>
        <v>687.4</v>
      </c>
      <c r="G60" s="84">
        <f>G61+G62+G63+G64+G65+G66</f>
        <v>226.70000000000002</v>
      </c>
      <c r="H60" s="85">
        <f t="shared" si="0"/>
        <v>149.20772737139137</v>
      </c>
    </row>
    <row r="61" spans="1:8" s="5" customFormat="1" ht="20.100000000000001" customHeight="1">
      <c r="A61" s="80" t="s">
        <v>127</v>
      </c>
      <c r="B61" s="6">
        <v>2028</v>
      </c>
      <c r="C61" s="84"/>
      <c r="D61" s="84"/>
      <c r="E61" s="84"/>
      <c r="F61" s="84"/>
      <c r="G61" s="84">
        <f t="shared" si="1"/>
        <v>0</v>
      </c>
      <c r="H61" s="85" t="e">
        <f t="shared" si="0"/>
        <v>#DIV/0!</v>
      </c>
    </row>
    <row r="62" spans="1:8" s="5" customFormat="1" ht="20.100000000000001" customHeight="1">
      <c r="A62" s="80" t="s">
        <v>128</v>
      </c>
      <c r="B62" s="6">
        <v>2029</v>
      </c>
      <c r="C62" s="84">
        <v>98.6</v>
      </c>
      <c r="D62" s="84">
        <v>189.5</v>
      </c>
      <c r="E62" s="84">
        <v>24</v>
      </c>
      <c r="F62" s="84">
        <v>72</v>
      </c>
      <c r="G62" s="84">
        <f t="shared" si="1"/>
        <v>48</v>
      </c>
      <c r="H62" s="85">
        <f t="shared" si="0"/>
        <v>300</v>
      </c>
    </row>
    <row r="63" spans="1:8" s="5" customFormat="1" ht="20.100000000000001" customHeight="1">
      <c r="A63" s="80" t="s">
        <v>129</v>
      </c>
      <c r="B63" s="6">
        <v>2030</v>
      </c>
      <c r="C63" s="84">
        <v>585.79999999999995</v>
      </c>
      <c r="D63" s="84">
        <v>887.7</v>
      </c>
      <c r="E63" s="84">
        <v>138</v>
      </c>
      <c r="F63" s="84">
        <v>379.2</v>
      </c>
      <c r="G63" s="84">
        <f t="shared" si="1"/>
        <v>241.2</v>
      </c>
      <c r="H63" s="85">
        <f t="shared" si="0"/>
        <v>274.78260869565219</v>
      </c>
    </row>
    <row r="64" spans="1:8" s="5" customFormat="1" ht="20.100000000000001" customHeight="1">
      <c r="A64" s="80" t="s">
        <v>130</v>
      </c>
      <c r="B64" s="6">
        <v>2031</v>
      </c>
      <c r="C64" s="84">
        <v>977.5</v>
      </c>
      <c r="D64" s="84">
        <v>985.2</v>
      </c>
      <c r="E64" s="84">
        <v>289.7</v>
      </c>
      <c r="F64" s="84">
        <v>228.3</v>
      </c>
      <c r="G64" s="84">
        <f t="shared" si="1"/>
        <v>-61.399999999999977</v>
      </c>
      <c r="H64" s="85">
        <f t="shared" si="0"/>
        <v>78.805661028650334</v>
      </c>
    </row>
    <row r="65" spans="1:8" s="5" customFormat="1" ht="20.100000000000001" customHeight="1">
      <c r="A65" s="80" t="s">
        <v>131</v>
      </c>
      <c r="B65" s="6">
        <v>2032</v>
      </c>
      <c r="C65" s="84">
        <v>23.3</v>
      </c>
      <c r="D65" s="84">
        <v>38.1</v>
      </c>
      <c r="E65" s="84">
        <v>9</v>
      </c>
      <c r="F65" s="84">
        <v>7.9</v>
      </c>
      <c r="G65" s="84">
        <f t="shared" si="1"/>
        <v>-1.0999999999999996</v>
      </c>
      <c r="H65" s="85">
        <f t="shared" si="0"/>
        <v>87.777777777777771</v>
      </c>
    </row>
    <row r="66" spans="1:8" s="5" customFormat="1" ht="20.100000000000001" customHeight="1">
      <c r="A66" s="80" t="s">
        <v>132</v>
      </c>
      <c r="B66" s="6">
        <v>2033</v>
      </c>
      <c r="C66" s="84"/>
      <c r="D66" s="84"/>
      <c r="E66" s="84"/>
      <c r="F66" s="84"/>
      <c r="G66" s="84">
        <f t="shared" si="1"/>
        <v>0</v>
      </c>
      <c r="H66" s="85" t="e">
        <f t="shared" si="0"/>
        <v>#DIV/0!</v>
      </c>
    </row>
    <row r="67" spans="1:8" s="5" customFormat="1" ht="20.100000000000001" customHeight="1">
      <c r="A67" s="80" t="s">
        <v>133</v>
      </c>
      <c r="B67" s="6">
        <v>2030</v>
      </c>
      <c r="C67" s="84">
        <v>10.5</v>
      </c>
      <c r="D67" s="84">
        <v>12.5</v>
      </c>
      <c r="E67" s="84">
        <v>3.5</v>
      </c>
      <c r="F67" s="84">
        <v>0</v>
      </c>
      <c r="G67" s="84">
        <f t="shared" si="1"/>
        <v>-3.5</v>
      </c>
      <c r="H67" s="85">
        <f t="shared" si="0"/>
        <v>0</v>
      </c>
    </row>
    <row r="68" spans="1:8" s="5" customFormat="1" ht="20.100000000000001" customHeight="1">
      <c r="A68" s="80" t="s">
        <v>134</v>
      </c>
      <c r="B68" s="6">
        <v>2040</v>
      </c>
      <c r="C68" s="84"/>
      <c r="D68" s="84"/>
      <c r="E68" s="84"/>
      <c r="F68" s="84"/>
      <c r="G68" s="84">
        <f t="shared" si="1"/>
        <v>0</v>
      </c>
      <c r="H68" s="85" t="e">
        <f t="shared" si="0"/>
        <v>#DIV/0!</v>
      </c>
    </row>
    <row r="69" spans="1:8" s="5" customFormat="1" ht="20.100000000000001" customHeight="1">
      <c r="A69" s="80" t="s">
        <v>135</v>
      </c>
      <c r="B69" s="6">
        <v>2050</v>
      </c>
      <c r="C69" s="84">
        <f>C70+C71+C72</f>
        <v>0</v>
      </c>
      <c r="D69" s="84">
        <f>D70+D71+D72</f>
        <v>0</v>
      </c>
      <c r="E69" s="84">
        <f>E70+E71+E72</f>
        <v>0</v>
      </c>
      <c r="F69" s="84">
        <f>F70+F71+F72</f>
        <v>0</v>
      </c>
      <c r="G69" s="84">
        <f t="shared" si="1"/>
        <v>0</v>
      </c>
      <c r="H69" s="85" t="e">
        <f t="shared" si="0"/>
        <v>#DIV/0!</v>
      </c>
    </row>
    <row r="70" spans="1:8" s="5" customFormat="1" ht="20.100000000000001" customHeight="1">
      <c r="A70" s="80" t="s">
        <v>136</v>
      </c>
      <c r="B70" s="6">
        <v>2051</v>
      </c>
      <c r="C70" s="84"/>
      <c r="D70" s="84"/>
      <c r="E70" s="84"/>
      <c r="F70" s="84"/>
      <c r="G70" s="84">
        <f t="shared" si="1"/>
        <v>0</v>
      </c>
      <c r="H70" s="85" t="e">
        <f t="shared" si="0"/>
        <v>#DIV/0!</v>
      </c>
    </row>
    <row r="71" spans="1:8" s="5" customFormat="1" ht="20.100000000000001" customHeight="1">
      <c r="A71" s="80" t="s">
        <v>137</v>
      </c>
      <c r="B71" s="6">
        <v>2052</v>
      </c>
      <c r="C71" s="84"/>
      <c r="D71" s="84"/>
      <c r="E71" s="84"/>
      <c r="F71" s="84"/>
      <c r="G71" s="84">
        <f t="shared" si="1"/>
        <v>0</v>
      </c>
      <c r="H71" s="85" t="e">
        <f t="shared" si="0"/>
        <v>#DIV/0!</v>
      </c>
    </row>
    <row r="72" spans="1:8" s="5" customFormat="1" ht="20.100000000000001" customHeight="1">
      <c r="A72" s="80" t="s">
        <v>155</v>
      </c>
      <c r="B72" s="6">
        <v>2053</v>
      </c>
      <c r="C72" s="84"/>
      <c r="D72" s="84"/>
      <c r="E72" s="84"/>
      <c r="F72" s="84"/>
      <c r="G72" s="84">
        <f t="shared" si="1"/>
        <v>0</v>
      </c>
      <c r="H72" s="85" t="e">
        <f t="shared" si="0"/>
        <v>#DIV/0!</v>
      </c>
    </row>
    <row r="73" spans="1:8" s="5" customFormat="1" ht="20.100000000000001" customHeight="1">
      <c r="A73" s="80" t="s">
        <v>4</v>
      </c>
      <c r="B73" s="6">
        <v>2060</v>
      </c>
      <c r="C73" s="84">
        <v>740.7</v>
      </c>
      <c r="D73" s="84">
        <v>800.5</v>
      </c>
      <c r="E73" s="84">
        <v>246</v>
      </c>
      <c r="F73" s="84">
        <v>223.4</v>
      </c>
      <c r="G73" s="84">
        <f t="shared" si="1"/>
        <v>-22.599999999999994</v>
      </c>
      <c r="H73" s="85">
        <f t="shared" si="0"/>
        <v>90.8130081300813</v>
      </c>
    </row>
    <row r="74" spans="1:8" s="5" customFormat="1" ht="34.5" customHeight="1">
      <c r="A74" s="80" t="s">
        <v>223</v>
      </c>
      <c r="B74" s="6">
        <v>2070</v>
      </c>
      <c r="C74" s="84">
        <v>38.9</v>
      </c>
      <c r="D74" s="84">
        <v>46.5</v>
      </c>
      <c r="E74" s="84"/>
      <c r="F74" s="84">
        <v>11.3</v>
      </c>
      <c r="G74" s="84">
        <f t="shared" si="1"/>
        <v>11.3</v>
      </c>
      <c r="H74" s="85" t="e">
        <f t="shared" si="0"/>
        <v>#DIV/0!</v>
      </c>
    </row>
    <row r="75" spans="1:8" s="5" customFormat="1" ht="20.100000000000001" customHeight="1">
      <c r="A75" s="79" t="s">
        <v>138</v>
      </c>
      <c r="B75" s="6">
        <v>2100</v>
      </c>
      <c r="C75" s="86">
        <f>C76+C77+C80+C83+C87+C88</f>
        <v>0</v>
      </c>
      <c r="D75" s="86">
        <f>D76+D77+D80+D83+D87+D88</f>
        <v>0</v>
      </c>
      <c r="E75" s="86">
        <f>E76+E77+E80+E83+E87+E88</f>
        <v>0</v>
      </c>
      <c r="F75" s="86">
        <f>F76+F77+F80+F83+F87+F88</f>
        <v>0</v>
      </c>
      <c r="G75" s="84">
        <f t="shared" si="1"/>
        <v>0</v>
      </c>
      <c r="H75" s="87" t="e">
        <f t="shared" si="0"/>
        <v>#DIV/0!</v>
      </c>
    </row>
    <row r="76" spans="1:8" s="5" customFormat="1" ht="20.100000000000001" customHeight="1">
      <c r="A76" s="80" t="s">
        <v>139</v>
      </c>
      <c r="B76" s="6">
        <v>2110</v>
      </c>
      <c r="C76" s="88"/>
      <c r="D76" s="88"/>
      <c r="E76" s="88"/>
      <c r="F76" s="88"/>
      <c r="G76" s="84">
        <f t="shared" si="1"/>
        <v>0</v>
      </c>
      <c r="H76" s="87" t="e">
        <f t="shared" si="0"/>
        <v>#DIV/0!</v>
      </c>
    </row>
    <row r="77" spans="1:8" s="5" customFormat="1">
      <c r="A77" s="80" t="s">
        <v>140</v>
      </c>
      <c r="B77" s="6">
        <v>2120</v>
      </c>
      <c r="C77" s="89">
        <f>C78+C79</f>
        <v>0</v>
      </c>
      <c r="D77" s="89">
        <f>D78+D79</f>
        <v>0</v>
      </c>
      <c r="E77" s="89">
        <f>E78+E79</f>
        <v>0</v>
      </c>
      <c r="F77" s="89">
        <f>F78+F79</f>
        <v>0</v>
      </c>
      <c r="G77" s="84">
        <f t="shared" si="1"/>
        <v>0</v>
      </c>
      <c r="H77" s="87" t="e">
        <f t="shared" si="0"/>
        <v>#DIV/0!</v>
      </c>
    </row>
    <row r="78" spans="1:8" s="5" customFormat="1" ht="20.100000000000001" customHeight="1">
      <c r="A78" s="80" t="s">
        <v>141</v>
      </c>
      <c r="B78" s="6">
        <v>2121</v>
      </c>
      <c r="C78" s="84"/>
      <c r="D78" s="84"/>
      <c r="E78" s="84"/>
      <c r="F78" s="84"/>
      <c r="G78" s="84">
        <f t="shared" si="1"/>
        <v>0</v>
      </c>
      <c r="H78" s="85" t="e">
        <f t="shared" si="0"/>
        <v>#DIV/0!</v>
      </c>
    </row>
    <row r="79" spans="1:8" s="5" customFormat="1">
      <c r="A79" s="80" t="s">
        <v>142</v>
      </c>
      <c r="B79" s="6">
        <v>2122</v>
      </c>
      <c r="C79" s="84"/>
      <c r="D79" s="84"/>
      <c r="E79" s="84"/>
      <c r="F79" s="84"/>
      <c r="G79" s="84">
        <f t="shared" si="1"/>
        <v>0</v>
      </c>
      <c r="H79" s="85" t="e">
        <f t="shared" si="0"/>
        <v>#DIV/0!</v>
      </c>
    </row>
    <row r="80" spans="1:8" s="5" customFormat="1" ht="20.100000000000001" customHeight="1">
      <c r="A80" s="80" t="s">
        <v>143</v>
      </c>
      <c r="B80" s="6">
        <v>2130</v>
      </c>
      <c r="C80" s="84"/>
      <c r="D80" s="84">
        <f>D81+D82</f>
        <v>0</v>
      </c>
      <c r="E80" s="84">
        <f>E81+E82</f>
        <v>0</v>
      </c>
      <c r="F80" s="84">
        <f>F81+F82</f>
        <v>0</v>
      </c>
      <c r="G80" s="84">
        <f t="shared" si="1"/>
        <v>0</v>
      </c>
      <c r="H80" s="85" t="e">
        <f t="shared" si="0"/>
        <v>#DIV/0!</v>
      </c>
    </row>
    <row r="81" spans="1:8" s="5" customFormat="1" ht="20.100000000000001" customHeight="1">
      <c r="A81" s="80" t="s">
        <v>144</v>
      </c>
      <c r="B81" s="6">
        <v>2131</v>
      </c>
      <c r="C81" s="84"/>
      <c r="D81" s="84"/>
      <c r="E81" s="84"/>
      <c r="F81" s="84"/>
      <c r="G81" s="84">
        <f t="shared" si="1"/>
        <v>0</v>
      </c>
      <c r="H81" s="85" t="e">
        <f t="shared" si="0"/>
        <v>#DIV/0!</v>
      </c>
    </row>
    <row r="82" spans="1:8" s="5" customFormat="1" ht="20.100000000000001" customHeight="1">
      <c r="A82" s="80" t="s">
        <v>145</v>
      </c>
      <c r="B82" s="6">
        <v>2132</v>
      </c>
      <c r="C82" s="84"/>
      <c r="D82" s="84"/>
      <c r="E82" s="84"/>
      <c r="F82" s="84"/>
      <c r="G82" s="84">
        <f t="shared" si="1"/>
        <v>0</v>
      </c>
      <c r="H82" s="85" t="e">
        <f t="shared" si="0"/>
        <v>#DIV/0!</v>
      </c>
    </row>
    <row r="83" spans="1:8" s="5" customFormat="1" ht="20.100000000000001" customHeight="1">
      <c r="A83" s="80" t="s">
        <v>146</v>
      </c>
      <c r="B83" s="6">
        <v>2140</v>
      </c>
      <c r="C83" s="84">
        <f>C84+C85+C86</f>
        <v>0</v>
      </c>
      <c r="D83" s="84">
        <f>D84+D85+D86</f>
        <v>0</v>
      </c>
      <c r="E83" s="84">
        <f>E84+E85+E86</f>
        <v>0</v>
      </c>
      <c r="F83" s="84">
        <f>F84+F85+F86</f>
        <v>0</v>
      </c>
      <c r="G83" s="84">
        <f t="shared" si="1"/>
        <v>0</v>
      </c>
      <c r="H83" s="85" t="e">
        <f t="shared" si="0"/>
        <v>#DIV/0!</v>
      </c>
    </row>
    <row r="84" spans="1:8" s="5" customFormat="1" ht="20.100000000000001" customHeight="1">
      <c r="A84" s="80" t="s">
        <v>147</v>
      </c>
      <c r="B84" s="6">
        <v>2141</v>
      </c>
      <c r="C84" s="84"/>
      <c r="D84" s="84"/>
      <c r="E84" s="84"/>
      <c r="F84" s="84"/>
      <c r="G84" s="84">
        <f t="shared" si="1"/>
        <v>0</v>
      </c>
      <c r="H84" s="85" t="e">
        <f t="shared" si="0"/>
        <v>#DIV/0!</v>
      </c>
    </row>
    <row r="85" spans="1:8" s="5" customFormat="1" ht="20.100000000000001" customHeight="1">
      <c r="A85" s="80" t="s">
        <v>148</v>
      </c>
      <c r="B85" s="6">
        <v>2142</v>
      </c>
      <c r="C85" s="84"/>
      <c r="D85" s="84"/>
      <c r="E85" s="84"/>
      <c r="F85" s="84"/>
      <c r="G85" s="84">
        <f t="shared" si="1"/>
        <v>0</v>
      </c>
      <c r="H85" s="85" t="e">
        <f t="shared" si="0"/>
        <v>#DIV/0!</v>
      </c>
    </row>
    <row r="86" spans="1:8" s="5" customFormat="1" ht="20.100000000000001" customHeight="1">
      <c r="A86" s="80" t="s">
        <v>149</v>
      </c>
      <c r="B86" s="6">
        <v>2143</v>
      </c>
      <c r="C86" s="86"/>
      <c r="D86" s="86"/>
      <c r="E86" s="86"/>
      <c r="F86" s="86"/>
      <c r="G86" s="84">
        <f t="shared" si="1"/>
        <v>0</v>
      </c>
      <c r="H86" s="87" t="e">
        <f t="shared" si="0"/>
        <v>#DIV/0!</v>
      </c>
    </row>
    <row r="87" spans="1:8" s="5" customFormat="1" ht="20.100000000000001" customHeight="1">
      <c r="A87" s="80" t="s">
        <v>150</v>
      </c>
      <c r="B87" s="6">
        <v>2150</v>
      </c>
      <c r="C87" s="84"/>
      <c r="D87" s="84"/>
      <c r="E87" s="84"/>
      <c r="F87" s="84"/>
      <c r="G87" s="84">
        <f t="shared" si="1"/>
        <v>0</v>
      </c>
      <c r="H87" s="85" t="e">
        <f t="shared" si="0"/>
        <v>#DIV/0!</v>
      </c>
    </row>
    <row r="88" spans="1:8" s="5" customFormat="1" ht="20.100000000000001" customHeight="1">
      <c r="A88" s="80" t="s">
        <v>151</v>
      </c>
      <c r="B88" s="6">
        <v>2160</v>
      </c>
      <c r="C88" s="84"/>
      <c r="D88" s="84"/>
      <c r="E88" s="84"/>
      <c r="F88" s="84"/>
      <c r="G88" s="84">
        <f t="shared" si="1"/>
        <v>0</v>
      </c>
      <c r="H88" s="85" t="e">
        <f t="shared" si="0"/>
        <v>#DIV/0!</v>
      </c>
    </row>
    <row r="89" spans="1:8" s="5" customFormat="1" ht="20.100000000000001" customHeight="1">
      <c r="A89" s="80" t="s">
        <v>202</v>
      </c>
      <c r="B89" s="6">
        <v>2170</v>
      </c>
      <c r="C89" s="84"/>
      <c r="D89" s="84"/>
      <c r="E89" s="84"/>
      <c r="F89" s="84"/>
      <c r="G89" s="84">
        <f t="shared" si="1"/>
        <v>0</v>
      </c>
      <c r="H89" s="85" t="e">
        <f t="shared" si="0"/>
        <v>#DIV/0!</v>
      </c>
    </row>
    <row r="90" spans="1:8" s="5" customFormat="1" ht="20.100000000000001" customHeight="1">
      <c r="A90" s="80"/>
      <c r="B90" s="6">
        <v>2171</v>
      </c>
      <c r="C90" s="84"/>
      <c r="D90" s="84"/>
      <c r="E90" s="84"/>
      <c r="F90" s="84"/>
      <c r="G90" s="84">
        <f t="shared" si="1"/>
        <v>0</v>
      </c>
      <c r="H90" s="85" t="e">
        <f t="shared" si="0"/>
        <v>#DIV/0!</v>
      </c>
    </row>
    <row r="91" spans="1:8" s="5" customFormat="1" ht="20.100000000000001" customHeight="1">
      <c r="A91" s="74" t="s">
        <v>152</v>
      </c>
      <c r="B91" s="6">
        <v>4000</v>
      </c>
      <c r="C91" s="86">
        <f>C33+C36+C37+C40</f>
        <v>17047.099999999999</v>
      </c>
      <c r="D91" s="86">
        <f>D33+D36+D37+D40</f>
        <v>19460.7</v>
      </c>
      <c r="E91" s="86">
        <f>E33+E36+E37+E40</f>
        <v>5381.7</v>
      </c>
      <c r="F91" s="86">
        <f>F33+F36+F37+F40</f>
        <v>5440.7000000000007</v>
      </c>
      <c r="G91" s="84">
        <f t="shared" si="1"/>
        <v>59.000000000000909</v>
      </c>
      <c r="H91" s="87">
        <f t="shared" si="0"/>
        <v>101.09630785811177</v>
      </c>
    </row>
    <row r="92" spans="1:8" s="5" customFormat="1" ht="20.100000000000001" customHeight="1">
      <c r="A92" s="74" t="s">
        <v>153</v>
      </c>
      <c r="B92" s="6">
        <v>5000</v>
      </c>
      <c r="C92" s="84">
        <f>C50+C75</f>
        <v>16876.100000000002</v>
      </c>
      <c r="D92" s="84">
        <f>D50+D75</f>
        <v>17617.099999999999</v>
      </c>
      <c r="E92" s="84">
        <f>E50+E75</f>
        <v>5381.7</v>
      </c>
      <c r="F92" s="84">
        <f>F50+F75</f>
        <v>4933.8</v>
      </c>
      <c r="G92" s="84">
        <f t="shared" si="1"/>
        <v>-447.89999999999964</v>
      </c>
      <c r="H92" s="85">
        <f t="shared" si="0"/>
        <v>91.677351022910983</v>
      </c>
    </row>
    <row r="93" spans="1:8" s="5" customFormat="1" ht="20.100000000000001" customHeight="1" thickBot="1">
      <c r="A93" s="83" t="s">
        <v>154</v>
      </c>
      <c r="B93" s="6">
        <v>6000</v>
      </c>
      <c r="C93" s="84">
        <f>C91-C92</f>
        <v>170.99999999999636</v>
      </c>
      <c r="D93" s="84">
        <f>D91-D92</f>
        <v>1843.6000000000022</v>
      </c>
      <c r="E93" s="84">
        <f>E91-E92</f>
        <v>0</v>
      </c>
      <c r="F93" s="84">
        <f>F91-F92</f>
        <v>506.90000000000055</v>
      </c>
      <c r="G93" s="84">
        <f t="shared" si="1"/>
        <v>506.90000000000055</v>
      </c>
      <c r="H93" s="85" t="e">
        <f t="shared" si="0"/>
        <v>#DIV/0!</v>
      </c>
    </row>
    <row r="94" spans="1:8" s="5" customFormat="1" ht="19.5" thickBot="1">
      <c r="A94" s="122" t="s">
        <v>31</v>
      </c>
      <c r="B94" s="123"/>
      <c r="C94" s="123"/>
      <c r="D94" s="123"/>
      <c r="E94" s="123"/>
      <c r="F94" s="123"/>
      <c r="G94" s="123"/>
      <c r="H94" s="124"/>
    </row>
    <row r="95" spans="1:8" s="5" customFormat="1" ht="41.25" customHeight="1">
      <c r="A95" s="23" t="s">
        <v>71</v>
      </c>
      <c r="B95" s="6">
        <v>7100</v>
      </c>
      <c r="C95" s="38">
        <f>C96+C97+C98+C99</f>
        <v>0</v>
      </c>
      <c r="D95" s="38">
        <f>D96+D97+D98+D99</f>
        <v>0</v>
      </c>
      <c r="E95" s="38">
        <f>E96+E97+E98+E99</f>
        <v>0</v>
      </c>
      <c r="F95" s="38">
        <f>F96+F97+F98+F99</f>
        <v>0</v>
      </c>
      <c r="G95" s="38">
        <f>F95-E95</f>
        <v>0</v>
      </c>
      <c r="H95" s="59" t="e">
        <f>(F95/E95)*100</f>
        <v>#DIV/0!</v>
      </c>
    </row>
    <row r="96" spans="1:8" s="5" customFormat="1" ht="37.5">
      <c r="A96" s="8" t="s">
        <v>86</v>
      </c>
      <c r="B96" s="6">
        <v>7110</v>
      </c>
      <c r="C96" s="40"/>
      <c r="D96" s="40"/>
      <c r="E96" s="40"/>
      <c r="F96" s="40"/>
      <c r="G96" s="62">
        <f t="shared" ref="G96:G108" si="2">F96-E96</f>
        <v>0</v>
      </c>
      <c r="H96" s="59" t="e">
        <f t="shared" ref="H96:H108" si="3">(F96/E96)*100</f>
        <v>#DIV/0!</v>
      </c>
    </row>
    <row r="97" spans="1:8" s="5" customFormat="1" ht="37.5">
      <c r="A97" s="17" t="s">
        <v>87</v>
      </c>
      <c r="B97" s="7">
        <v>7120</v>
      </c>
      <c r="C97" s="40"/>
      <c r="D97" s="40"/>
      <c r="E97" s="40"/>
      <c r="F97" s="40"/>
      <c r="G97" s="62">
        <f t="shared" si="2"/>
        <v>0</v>
      </c>
      <c r="H97" s="59" t="e">
        <f t="shared" si="3"/>
        <v>#DIV/0!</v>
      </c>
    </row>
    <row r="98" spans="1:8" s="5" customFormat="1" ht="19.5" customHeight="1">
      <c r="A98" s="33" t="s">
        <v>24</v>
      </c>
      <c r="B98" s="7">
        <v>7130</v>
      </c>
      <c r="C98" s="40"/>
      <c r="D98" s="40"/>
      <c r="E98" s="40"/>
      <c r="F98" s="40"/>
      <c r="G98" s="62">
        <f t="shared" si="2"/>
        <v>0</v>
      </c>
      <c r="H98" s="59" t="e">
        <f t="shared" si="3"/>
        <v>#DIV/0!</v>
      </c>
    </row>
    <row r="99" spans="1:8" s="5" customFormat="1">
      <c r="A99" s="33" t="s">
        <v>76</v>
      </c>
      <c r="B99" s="7">
        <v>7140</v>
      </c>
      <c r="C99" s="40"/>
      <c r="D99" s="40"/>
      <c r="E99" s="40"/>
      <c r="F99" s="40"/>
      <c r="G99" s="62">
        <f t="shared" si="2"/>
        <v>0</v>
      </c>
      <c r="H99" s="59" t="e">
        <f t="shared" si="3"/>
        <v>#DIV/0!</v>
      </c>
    </row>
    <row r="100" spans="1:8" s="5" customFormat="1" ht="37.5">
      <c r="A100" s="32" t="s">
        <v>72</v>
      </c>
      <c r="B100" s="7">
        <v>7200</v>
      </c>
      <c r="C100" s="40">
        <f>C101+C102</f>
        <v>1768</v>
      </c>
      <c r="D100" s="40">
        <f>D101+D102</f>
        <v>1844.5</v>
      </c>
      <c r="E100" s="40">
        <f>E101+E102</f>
        <v>470.1</v>
      </c>
      <c r="F100" s="40">
        <f>F101+F102</f>
        <v>507.3</v>
      </c>
      <c r="G100" s="62">
        <f t="shared" si="2"/>
        <v>37.199999999999989</v>
      </c>
      <c r="H100" s="59">
        <f t="shared" si="3"/>
        <v>107.91320995532865</v>
      </c>
    </row>
    <row r="101" spans="1:8" s="5" customFormat="1">
      <c r="A101" s="8" t="s">
        <v>21</v>
      </c>
      <c r="B101" s="7">
        <v>7210</v>
      </c>
      <c r="C101" s="40">
        <v>1729.1</v>
      </c>
      <c r="D101" s="40">
        <v>1804.5</v>
      </c>
      <c r="E101" s="40">
        <v>470.1</v>
      </c>
      <c r="F101" s="40">
        <v>497.1</v>
      </c>
      <c r="G101" s="62">
        <f t="shared" si="2"/>
        <v>27</v>
      </c>
      <c r="H101" s="59">
        <f t="shared" si="3"/>
        <v>105.743458838545</v>
      </c>
    </row>
    <row r="102" spans="1:8" s="5" customFormat="1">
      <c r="A102" s="17" t="s">
        <v>88</v>
      </c>
      <c r="B102" s="19">
        <v>7220</v>
      </c>
      <c r="C102" s="40">
        <v>38.9</v>
      </c>
      <c r="D102" s="40">
        <v>40</v>
      </c>
      <c r="E102" s="40">
        <v>0</v>
      </c>
      <c r="F102" s="40">
        <v>10.199999999999999</v>
      </c>
      <c r="G102" s="62">
        <f t="shared" si="2"/>
        <v>10.199999999999999</v>
      </c>
      <c r="H102" s="59" t="e">
        <f t="shared" si="3"/>
        <v>#DIV/0!</v>
      </c>
    </row>
    <row r="103" spans="1:8" s="5" customFormat="1" ht="49.5" customHeight="1">
      <c r="A103" s="32" t="s">
        <v>73</v>
      </c>
      <c r="B103" s="7">
        <v>7300</v>
      </c>
      <c r="C103" s="90">
        <f>C104+C105+C106+C107</f>
        <v>2196.6999999999998</v>
      </c>
      <c r="D103" s="90">
        <f>D104+D105+D106+D107</f>
        <v>2355.3999999999996</v>
      </c>
      <c r="E103" s="90">
        <f>E104+E105+E106+E107</f>
        <v>627.80000000000007</v>
      </c>
      <c r="F103" s="90">
        <f>F104+F105+F106+F107</f>
        <v>666.6</v>
      </c>
      <c r="G103" s="62">
        <f t="shared" si="2"/>
        <v>38.799999999999955</v>
      </c>
      <c r="H103" s="59">
        <f t="shared" si="3"/>
        <v>106.18031220133798</v>
      </c>
    </row>
    <row r="104" spans="1:8" s="5" customFormat="1" ht="25.5" customHeight="1">
      <c r="A104" s="33" t="s">
        <v>74</v>
      </c>
      <c r="B104" s="7">
        <v>7310</v>
      </c>
      <c r="C104" s="90">
        <v>2052.6</v>
      </c>
      <c r="D104" s="90">
        <v>2166.6999999999998</v>
      </c>
      <c r="E104" s="90">
        <v>587.70000000000005</v>
      </c>
      <c r="F104" s="90">
        <v>585.70000000000005</v>
      </c>
      <c r="G104" s="62">
        <f t="shared" si="2"/>
        <v>-2</v>
      </c>
      <c r="H104" s="59">
        <f t="shared" si="3"/>
        <v>99.659690318189547</v>
      </c>
    </row>
    <row r="105" spans="1:8" s="5" customFormat="1" ht="22.5" customHeight="1">
      <c r="A105" s="33" t="s">
        <v>89</v>
      </c>
      <c r="B105" s="7">
        <v>7320</v>
      </c>
      <c r="C105" s="53">
        <v>144.1</v>
      </c>
      <c r="D105" s="53">
        <v>188.7</v>
      </c>
      <c r="E105" s="53">
        <v>40.1</v>
      </c>
      <c r="F105" s="53">
        <v>79.8</v>
      </c>
      <c r="G105" s="62">
        <f t="shared" si="2"/>
        <v>39.699999999999996</v>
      </c>
      <c r="H105" s="59">
        <f t="shared" si="3"/>
        <v>199.00249376558602</v>
      </c>
    </row>
    <row r="106" spans="1:8" s="5" customFormat="1" ht="19.5" customHeight="1">
      <c r="A106" s="33" t="s">
        <v>90</v>
      </c>
      <c r="B106" s="7">
        <v>7330</v>
      </c>
      <c r="C106" s="53"/>
      <c r="D106" s="53"/>
      <c r="E106" s="53"/>
      <c r="F106" s="53"/>
      <c r="G106" s="62">
        <f t="shared" si="2"/>
        <v>0</v>
      </c>
      <c r="H106" s="59" t="e">
        <f t="shared" si="3"/>
        <v>#DIV/0!</v>
      </c>
    </row>
    <row r="107" spans="1:8" s="5" customFormat="1" ht="33" customHeight="1">
      <c r="A107" s="33" t="s">
        <v>92</v>
      </c>
      <c r="B107" s="7">
        <v>7340</v>
      </c>
      <c r="C107" s="53"/>
      <c r="D107" s="53"/>
      <c r="E107" s="53"/>
      <c r="F107" s="53">
        <v>1.1000000000000001</v>
      </c>
      <c r="G107" s="62">
        <f t="shared" si="2"/>
        <v>1.1000000000000001</v>
      </c>
      <c r="H107" s="59" t="e">
        <f t="shared" si="3"/>
        <v>#DIV/0!</v>
      </c>
    </row>
    <row r="108" spans="1:8" s="5" customFormat="1" ht="22.5" customHeight="1" thickBot="1">
      <c r="A108" s="32" t="s">
        <v>91</v>
      </c>
      <c r="B108" s="7">
        <v>7000</v>
      </c>
      <c r="C108" s="90">
        <f>C103+C100+C95</f>
        <v>3964.7</v>
      </c>
      <c r="D108" s="90">
        <f>D103+D100+D95</f>
        <v>4199.8999999999996</v>
      </c>
      <c r="E108" s="90">
        <f>E103+E100+E95</f>
        <v>1097.9000000000001</v>
      </c>
      <c r="F108" s="90">
        <f>F103+F100+F95</f>
        <v>1173.9000000000001</v>
      </c>
      <c r="G108" s="62">
        <f t="shared" si="2"/>
        <v>76</v>
      </c>
      <c r="H108" s="59">
        <f t="shared" si="3"/>
        <v>106.9223062209673</v>
      </c>
    </row>
    <row r="109" spans="1:8" s="5" customFormat="1" ht="19.5" thickBot="1">
      <c r="A109" s="130" t="s">
        <v>97</v>
      </c>
      <c r="B109" s="131"/>
      <c r="C109" s="131"/>
      <c r="D109" s="131"/>
      <c r="E109" s="131"/>
      <c r="F109" s="131"/>
      <c r="G109" s="131"/>
      <c r="H109" s="132"/>
    </row>
    <row r="110" spans="1:8" s="5" customFormat="1" ht="20.100000000000001" customHeight="1">
      <c r="A110" s="41" t="s">
        <v>53</v>
      </c>
      <c r="B110" s="73">
        <v>8000</v>
      </c>
      <c r="C110" s="91">
        <f>C111+C112+C113+C114+C115+C116</f>
        <v>635.79999999999995</v>
      </c>
      <c r="D110" s="91">
        <f>D111+D112+D113+D114+D115+D116</f>
        <v>657.5</v>
      </c>
      <c r="E110" s="91">
        <f>E111+E112+E113+E114+E115+E116</f>
        <v>0</v>
      </c>
      <c r="F110" s="91">
        <f>F111+F112+F113+F114+F115+F116</f>
        <v>507.3</v>
      </c>
      <c r="G110" s="38">
        <f>F110-E110</f>
        <v>507.3</v>
      </c>
      <c r="H110" s="59" t="e">
        <f>(F110/E110)*100</f>
        <v>#DIV/0!</v>
      </c>
    </row>
    <row r="111" spans="1:8" s="5" customFormat="1" ht="20.100000000000001" customHeight="1">
      <c r="A111" s="8" t="s">
        <v>0</v>
      </c>
      <c r="B111" s="68">
        <v>8010</v>
      </c>
      <c r="C111" s="53">
        <v>145.5</v>
      </c>
      <c r="D111" s="53">
        <v>0</v>
      </c>
      <c r="E111" s="53"/>
      <c r="F111" s="53">
        <v>0</v>
      </c>
      <c r="G111" s="38">
        <f t="shared" ref="G111:G121" si="4">F111-E111</f>
        <v>0</v>
      </c>
      <c r="H111" s="59" t="e">
        <f t="shared" ref="H111:H121" si="5">(F111/E111)*100</f>
        <v>#DIV/0!</v>
      </c>
    </row>
    <row r="112" spans="1:8" s="5" customFormat="1" ht="20.100000000000001" customHeight="1">
      <c r="A112" s="8" t="s">
        <v>1</v>
      </c>
      <c r="B112" s="73">
        <v>8020</v>
      </c>
      <c r="C112" s="53">
        <v>286</v>
      </c>
      <c r="D112" s="53">
        <v>439.6</v>
      </c>
      <c r="E112" s="53"/>
      <c r="F112" s="53">
        <v>389.6</v>
      </c>
      <c r="G112" s="38">
        <f t="shared" si="4"/>
        <v>389.6</v>
      </c>
      <c r="H112" s="59" t="e">
        <f t="shared" si="5"/>
        <v>#DIV/0!</v>
      </c>
    </row>
    <row r="113" spans="1:8" s="5" customFormat="1" ht="20.100000000000001" customHeight="1">
      <c r="A113" s="8" t="s">
        <v>18</v>
      </c>
      <c r="B113" s="68">
        <v>8030</v>
      </c>
      <c r="C113" s="53">
        <v>204.3</v>
      </c>
      <c r="D113" s="53">
        <v>200</v>
      </c>
      <c r="E113" s="53"/>
      <c r="F113" s="53">
        <v>99.8</v>
      </c>
      <c r="G113" s="38">
        <f t="shared" si="4"/>
        <v>99.8</v>
      </c>
      <c r="H113" s="59" t="e">
        <f t="shared" si="5"/>
        <v>#DIV/0!</v>
      </c>
    </row>
    <row r="114" spans="1:8" s="5" customFormat="1">
      <c r="A114" s="8" t="s">
        <v>2</v>
      </c>
      <c r="B114" s="73">
        <v>8040</v>
      </c>
      <c r="C114" s="36"/>
      <c r="D114" s="53">
        <v>17.899999999999999</v>
      </c>
      <c r="E114" s="53"/>
      <c r="F114" s="53">
        <v>17.899999999999999</v>
      </c>
      <c r="G114" s="38">
        <f t="shared" si="4"/>
        <v>17.899999999999999</v>
      </c>
      <c r="H114" s="59" t="e">
        <f t="shared" si="5"/>
        <v>#DIV/0!</v>
      </c>
    </row>
    <row r="115" spans="1:8" s="5" customFormat="1" ht="37.5">
      <c r="A115" s="8" t="s">
        <v>19</v>
      </c>
      <c r="B115" s="68">
        <v>8050</v>
      </c>
      <c r="C115" s="36"/>
      <c r="D115" s="53"/>
      <c r="E115" s="53"/>
      <c r="F115" s="53"/>
      <c r="G115" s="38">
        <f t="shared" si="4"/>
        <v>0</v>
      </c>
      <c r="H115" s="59" t="e">
        <f t="shared" si="5"/>
        <v>#DIV/0!</v>
      </c>
    </row>
    <row r="116" spans="1:8" s="5" customFormat="1">
      <c r="A116" s="8" t="s">
        <v>56</v>
      </c>
      <c r="B116" s="20">
        <v>8060</v>
      </c>
      <c r="C116" s="36"/>
      <c r="D116" s="53"/>
      <c r="E116" s="53"/>
      <c r="F116" s="53"/>
      <c r="G116" s="38">
        <f t="shared" si="4"/>
        <v>0</v>
      </c>
      <c r="H116" s="59" t="e">
        <f t="shared" si="5"/>
        <v>#DIV/0!</v>
      </c>
    </row>
    <row r="117" spans="1:8" s="5" customFormat="1" ht="20.100000000000001" customHeight="1">
      <c r="A117" s="32" t="s">
        <v>54</v>
      </c>
      <c r="B117" s="42">
        <v>8100</v>
      </c>
      <c r="C117" s="92">
        <v>635.79999999999995</v>
      </c>
      <c r="D117" s="92">
        <f>D118+D119+D120+D121</f>
        <v>657.5</v>
      </c>
      <c r="E117" s="37">
        <f>E118+E119+E120+E121</f>
        <v>0</v>
      </c>
      <c r="F117" s="92">
        <f>F118+F119+F120+F121</f>
        <v>507.29999999999995</v>
      </c>
      <c r="G117" s="38">
        <f t="shared" si="4"/>
        <v>507.29999999999995</v>
      </c>
      <c r="H117" s="59" t="e">
        <f t="shared" si="5"/>
        <v>#DIV/0!</v>
      </c>
    </row>
    <row r="118" spans="1:8" s="5" customFormat="1" ht="20.100000000000001" customHeight="1">
      <c r="A118" s="17" t="s">
        <v>77</v>
      </c>
      <c r="B118" s="43" t="s">
        <v>93</v>
      </c>
      <c r="C118" s="96"/>
      <c r="D118" s="96"/>
      <c r="E118" s="66"/>
      <c r="F118" s="96"/>
      <c r="G118" s="38">
        <f t="shared" si="4"/>
        <v>0</v>
      </c>
      <c r="H118" s="59" t="e">
        <f t="shared" si="5"/>
        <v>#DIV/0!</v>
      </c>
    </row>
    <row r="119" spans="1:8" s="5" customFormat="1" ht="20.100000000000001" customHeight="1">
      <c r="A119" s="17" t="s">
        <v>78</v>
      </c>
      <c r="B119" s="43" t="s">
        <v>94</v>
      </c>
      <c r="C119" s="96"/>
      <c r="D119" s="96"/>
      <c r="E119" s="66"/>
      <c r="F119" s="96"/>
      <c r="G119" s="38">
        <f t="shared" si="4"/>
        <v>0</v>
      </c>
      <c r="H119" s="59" t="e">
        <f t="shared" si="5"/>
        <v>#DIV/0!</v>
      </c>
    </row>
    <row r="120" spans="1:8" s="5" customFormat="1" ht="20.100000000000001" customHeight="1">
      <c r="A120" s="17" t="s">
        <v>52</v>
      </c>
      <c r="B120" s="43" t="s">
        <v>95</v>
      </c>
      <c r="C120" s="96">
        <v>38.6</v>
      </c>
      <c r="D120" s="96">
        <v>226.1</v>
      </c>
      <c r="E120" s="66"/>
      <c r="F120" s="96">
        <v>226.1</v>
      </c>
      <c r="G120" s="38">
        <f t="shared" si="4"/>
        <v>226.1</v>
      </c>
      <c r="H120" s="59" t="e">
        <f t="shared" si="5"/>
        <v>#DIV/0!</v>
      </c>
    </row>
    <row r="121" spans="1:8" s="5" customFormat="1" ht="20.100000000000001" customHeight="1" thickBot="1">
      <c r="A121" s="51" t="s">
        <v>79</v>
      </c>
      <c r="B121" s="52" t="s">
        <v>96</v>
      </c>
      <c r="C121" s="97">
        <v>597.20000000000005</v>
      </c>
      <c r="D121" s="97">
        <v>431.4</v>
      </c>
      <c r="E121" s="66"/>
      <c r="F121" s="96">
        <v>281.2</v>
      </c>
      <c r="G121" s="38">
        <f t="shared" si="4"/>
        <v>281.2</v>
      </c>
      <c r="H121" s="59" t="e">
        <f t="shared" si="5"/>
        <v>#DIV/0!</v>
      </c>
    </row>
    <row r="122" spans="1:8" s="5" customFormat="1" ht="19.5" thickBot="1">
      <c r="A122" s="125" t="s">
        <v>98</v>
      </c>
      <c r="B122" s="126"/>
      <c r="C122" s="126"/>
      <c r="D122" s="126"/>
      <c r="E122" s="126"/>
      <c r="F122" s="126"/>
      <c r="G122" s="126"/>
      <c r="H122" s="127"/>
    </row>
    <row r="123" spans="1:8" s="5" customFormat="1">
      <c r="A123" s="44" t="s">
        <v>63</v>
      </c>
      <c r="B123" s="45">
        <v>9010</v>
      </c>
      <c r="C123" s="60">
        <v>1.2</v>
      </c>
      <c r="D123" s="60">
        <v>10.9</v>
      </c>
      <c r="E123" s="60"/>
      <c r="F123" s="60">
        <v>11</v>
      </c>
      <c r="G123" s="39">
        <f>F123-E123</f>
        <v>11</v>
      </c>
      <c r="H123" s="58" t="e">
        <f>(F123/E123)*100</f>
        <v>#DIV/0!</v>
      </c>
    </row>
    <row r="124" spans="1:8" s="5" customFormat="1">
      <c r="A124" s="44" t="s">
        <v>64</v>
      </c>
      <c r="B124" s="45">
        <v>9020</v>
      </c>
      <c r="C124" s="60">
        <v>2.4</v>
      </c>
      <c r="D124" s="60">
        <v>14.5</v>
      </c>
      <c r="E124" s="60"/>
      <c r="F124" s="60">
        <v>4</v>
      </c>
      <c r="G124" s="39">
        <f>F124-E124</f>
        <v>4</v>
      </c>
      <c r="H124" s="58" t="e">
        <f>(F124/E124)*100</f>
        <v>#DIV/0!</v>
      </c>
    </row>
    <row r="125" spans="1:8" s="5" customFormat="1">
      <c r="A125" s="33" t="s">
        <v>65</v>
      </c>
      <c r="B125" s="6">
        <v>9030</v>
      </c>
      <c r="C125" s="39">
        <v>2.2000000000000002</v>
      </c>
      <c r="D125" s="39">
        <v>19.100000000000001</v>
      </c>
      <c r="E125" s="39"/>
      <c r="F125" s="39">
        <v>5.2</v>
      </c>
      <c r="G125" s="39">
        <f>F125-E125</f>
        <v>5.2</v>
      </c>
      <c r="H125" s="58" t="e">
        <f>(F125/E125)*100</f>
        <v>#DIV/0!</v>
      </c>
    </row>
    <row r="126" spans="1:8" s="5" customFormat="1">
      <c r="A126" s="46" t="s">
        <v>37</v>
      </c>
      <c r="B126" s="47">
        <v>9040</v>
      </c>
      <c r="C126" s="61">
        <v>5.0999999999999996</v>
      </c>
      <c r="D126" s="61">
        <v>3.1</v>
      </c>
      <c r="E126" s="61"/>
      <c r="F126" s="61">
        <v>3.1</v>
      </c>
      <c r="G126" s="39">
        <f>F126-E126</f>
        <v>3.1</v>
      </c>
      <c r="H126" s="58" t="e">
        <f>(F126/E126)*100</f>
        <v>#DIV/0!</v>
      </c>
    </row>
    <row r="127" spans="1:8" s="5" customFormat="1" ht="21.75" customHeight="1" thickBot="1">
      <c r="A127" s="64" t="s">
        <v>66</v>
      </c>
      <c r="B127" s="47">
        <v>9050</v>
      </c>
      <c r="C127" s="65">
        <v>0.5</v>
      </c>
      <c r="D127" s="65">
        <v>0.4</v>
      </c>
      <c r="E127" s="65"/>
      <c r="F127" s="65">
        <v>0.4</v>
      </c>
      <c r="G127" s="65">
        <f>F127-E127</f>
        <v>0.4</v>
      </c>
      <c r="H127" s="63" t="e">
        <f>(F127/E127)*100</f>
        <v>#DIV/0!</v>
      </c>
    </row>
    <row r="128" spans="1:8" s="5" customFormat="1" ht="19.5" thickBot="1">
      <c r="A128" s="122" t="s">
        <v>99</v>
      </c>
      <c r="B128" s="123"/>
      <c r="C128" s="123"/>
      <c r="D128" s="123"/>
      <c r="E128" s="123"/>
      <c r="F128" s="123"/>
      <c r="G128" s="123"/>
      <c r="H128" s="124"/>
    </row>
    <row r="129" spans="1:8" s="5" customFormat="1" ht="20.100000000000001" customHeight="1">
      <c r="A129" s="101" t="s">
        <v>57</v>
      </c>
      <c r="B129" s="102">
        <v>10000</v>
      </c>
      <c r="C129" s="96">
        <f>C130</f>
        <v>7191.5000000000009</v>
      </c>
      <c r="D129" s="96">
        <f>D130</f>
        <v>7047.8</v>
      </c>
      <c r="E129" s="96">
        <f>E130</f>
        <v>7359.4000000000005</v>
      </c>
      <c r="F129" s="96">
        <f>F130</f>
        <v>7047.8</v>
      </c>
      <c r="G129" s="96">
        <f>G130</f>
        <v>-311.60000000000036</v>
      </c>
      <c r="H129" s="103">
        <f>(F129/E129)*100</f>
        <v>95.765959181455003</v>
      </c>
    </row>
    <row r="130" spans="1:8" s="5" customFormat="1" ht="20.100000000000001" customHeight="1">
      <c r="A130" s="101" t="s">
        <v>58</v>
      </c>
      <c r="B130" s="102">
        <v>10001</v>
      </c>
      <c r="C130" s="98">
        <f>C131-C132</f>
        <v>7191.5000000000009</v>
      </c>
      <c r="D130" s="98">
        <f>D131-D132</f>
        <v>7047.8</v>
      </c>
      <c r="E130" s="98">
        <f>E131-E132</f>
        <v>7359.4000000000005</v>
      </c>
      <c r="F130" s="98">
        <f>F131-F132</f>
        <v>7047.8</v>
      </c>
      <c r="G130" s="40">
        <f t="shared" ref="G130:G142" si="6">F130-E130</f>
        <v>-311.60000000000036</v>
      </c>
      <c r="H130" s="103">
        <f t="shared" ref="H130:H142" si="7">(F130/E130)*100</f>
        <v>95.765959181455003</v>
      </c>
    </row>
    <row r="131" spans="1:8" s="5" customFormat="1" ht="20.100000000000001" customHeight="1">
      <c r="A131" s="101" t="s">
        <v>59</v>
      </c>
      <c r="B131" s="102">
        <v>10002</v>
      </c>
      <c r="C131" s="96">
        <v>10886.2</v>
      </c>
      <c r="D131" s="96">
        <v>11512.5</v>
      </c>
      <c r="E131" s="96">
        <v>10717.2</v>
      </c>
      <c r="F131" s="40">
        <v>11512.5</v>
      </c>
      <c r="G131" s="40">
        <f t="shared" si="6"/>
        <v>795.29999999999927</v>
      </c>
      <c r="H131" s="103">
        <f t="shared" si="7"/>
        <v>107.4207815474191</v>
      </c>
    </row>
    <row r="132" spans="1:8" s="5" customFormat="1" ht="20.100000000000001" customHeight="1">
      <c r="A132" s="101" t="s">
        <v>60</v>
      </c>
      <c r="B132" s="102">
        <v>10003</v>
      </c>
      <c r="C132" s="96">
        <v>3694.7</v>
      </c>
      <c r="D132" s="96">
        <v>4464.7</v>
      </c>
      <c r="E132" s="96">
        <v>3357.8</v>
      </c>
      <c r="F132" s="40">
        <v>4464.7</v>
      </c>
      <c r="G132" s="40">
        <f t="shared" si="6"/>
        <v>1106.8999999999996</v>
      </c>
      <c r="H132" s="103">
        <f t="shared" si="7"/>
        <v>132.9650366311275</v>
      </c>
    </row>
    <row r="133" spans="1:8" s="5" customFormat="1" ht="20.100000000000001" customHeight="1">
      <c r="A133" s="104" t="s">
        <v>61</v>
      </c>
      <c r="B133" s="105">
        <v>10010</v>
      </c>
      <c r="C133" s="96">
        <v>2266</v>
      </c>
      <c r="D133" s="96">
        <v>5695.2</v>
      </c>
      <c r="E133" s="96">
        <v>2350.3000000000002</v>
      </c>
      <c r="F133" s="40">
        <v>5695.2</v>
      </c>
      <c r="G133" s="40">
        <f t="shared" si="6"/>
        <v>3344.8999999999996</v>
      </c>
      <c r="H133" s="103">
        <f t="shared" si="7"/>
        <v>242.31800195719694</v>
      </c>
    </row>
    <row r="134" spans="1:8" s="5" customFormat="1">
      <c r="A134" s="104" t="s">
        <v>62</v>
      </c>
      <c r="B134" s="105">
        <v>10011</v>
      </c>
      <c r="C134" s="96">
        <v>1243.7</v>
      </c>
      <c r="D134" s="96">
        <v>4506.6000000000004</v>
      </c>
      <c r="E134" s="96">
        <v>1529.6</v>
      </c>
      <c r="F134" s="40">
        <v>4506.6000000000004</v>
      </c>
      <c r="G134" s="40">
        <f t="shared" si="6"/>
        <v>2977.0000000000005</v>
      </c>
      <c r="H134" s="103">
        <f t="shared" si="7"/>
        <v>294.62604602510464</v>
      </c>
    </row>
    <row r="135" spans="1:8" s="5" customFormat="1">
      <c r="A135" s="104" t="s">
        <v>102</v>
      </c>
      <c r="B135" s="105">
        <v>10012</v>
      </c>
      <c r="C135" s="96">
        <v>218.5</v>
      </c>
      <c r="D135" s="96">
        <v>213.6</v>
      </c>
      <c r="E135" s="96"/>
      <c r="F135" s="40">
        <v>0</v>
      </c>
      <c r="G135" s="40">
        <f t="shared" si="6"/>
        <v>0</v>
      </c>
      <c r="H135" s="103" t="e">
        <f t="shared" si="7"/>
        <v>#DIV/0!</v>
      </c>
    </row>
    <row r="136" spans="1:8" s="5" customFormat="1" ht="20.100000000000001" customHeight="1">
      <c r="A136" s="106" t="s">
        <v>45</v>
      </c>
      <c r="B136" s="105">
        <v>10020</v>
      </c>
      <c r="C136" s="99">
        <f>C129+C133</f>
        <v>9457.5</v>
      </c>
      <c r="D136" s="99">
        <f>D129+D133</f>
        <v>12743</v>
      </c>
      <c r="E136" s="99">
        <f>E129+E133</f>
        <v>9709.7000000000007</v>
      </c>
      <c r="F136" s="99">
        <f>F129+F133</f>
        <v>12743</v>
      </c>
      <c r="G136" s="40">
        <f t="shared" si="6"/>
        <v>3033.2999999999993</v>
      </c>
      <c r="H136" s="103">
        <f t="shared" si="7"/>
        <v>131.23989412649206</v>
      </c>
    </row>
    <row r="137" spans="1:8" s="5" customFormat="1" ht="20.100000000000001" customHeight="1">
      <c r="A137" s="104" t="s">
        <v>32</v>
      </c>
      <c r="B137" s="105">
        <v>10030</v>
      </c>
      <c r="C137" s="96">
        <v>536.9</v>
      </c>
      <c r="D137" s="96">
        <v>661.1</v>
      </c>
      <c r="E137" s="96">
        <v>271.2</v>
      </c>
      <c r="F137" s="40">
        <v>661.1</v>
      </c>
      <c r="G137" s="40">
        <f t="shared" si="6"/>
        <v>389.90000000000003</v>
      </c>
      <c r="H137" s="103">
        <f t="shared" si="7"/>
        <v>243.76843657817111</v>
      </c>
    </row>
    <row r="138" spans="1:8" s="5" customFormat="1" ht="20.100000000000001" customHeight="1">
      <c r="A138" s="104" t="s">
        <v>33</v>
      </c>
      <c r="B138" s="105">
        <v>10040</v>
      </c>
      <c r="C138" s="96">
        <v>1019.4</v>
      </c>
      <c r="D138" s="96">
        <v>2413.3000000000002</v>
      </c>
      <c r="E138" s="96">
        <v>1226</v>
      </c>
      <c r="F138" s="40">
        <v>2413.3000000000002</v>
      </c>
      <c r="G138" s="40">
        <f t="shared" si="6"/>
        <v>1187.3000000000002</v>
      </c>
      <c r="H138" s="103">
        <f t="shared" si="7"/>
        <v>196.84339314845025</v>
      </c>
    </row>
    <row r="139" spans="1:8" s="5" customFormat="1" ht="20.100000000000001" customHeight="1">
      <c r="A139" s="106" t="s">
        <v>46</v>
      </c>
      <c r="B139" s="105">
        <v>10050</v>
      </c>
      <c r="C139" s="100">
        <f>SUM(C137:C138)</f>
        <v>1556.3</v>
      </c>
      <c r="D139" s="100">
        <f>SUM(D137:D138)</f>
        <v>3074.4</v>
      </c>
      <c r="E139" s="100">
        <f>SUM(E137:E138)</f>
        <v>1497.2</v>
      </c>
      <c r="F139" s="100">
        <f>SUM(F137:F138)</f>
        <v>3074.4</v>
      </c>
      <c r="G139" s="40">
        <f t="shared" si="6"/>
        <v>1577.2</v>
      </c>
      <c r="H139" s="103">
        <f t="shared" si="7"/>
        <v>205.34330750734705</v>
      </c>
    </row>
    <row r="140" spans="1:8" s="5" customFormat="1" ht="20.100000000000001" customHeight="1">
      <c r="A140" s="104" t="s">
        <v>80</v>
      </c>
      <c r="B140" s="105">
        <v>10060</v>
      </c>
      <c r="C140" s="96"/>
      <c r="D140" s="96"/>
      <c r="E140" s="96"/>
      <c r="F140" s="40"/>
      <c r="G140" s="40">
        <f t="shared" si="6"/>
        <v>0</v>
      </c>
      <c r="H140" s="103" t="e">
        <f t="shared" si="7"/>
        <v>#DIV/0!</v>
      </c>
    </row>
    <row r="141" spans="1:8" s="5" customFormat="1">
      <c r="A141" s="104" t="s">
        <v>81</v>
      </c>
      <c r="B141" s="105">
        <v>10070</v>
      </c>
      <c r="C141" s="96"/>
      <c r="D141" s="96"/>
      <c r="E141" s="96"/>
      <c r="F141" s="40"/>
      <c r="G141" s="40">
        <f t="shared" si="6"/>
        <v>0</v>
      </c>
      <c r="H141" s="103" t="e">
        <f t="shared" si="7"/>
        <v>#DIV/0!</v>
      </c>
    </row>
    <row r="142" spans="1:8" s="5" customFormat="1" ht="20.100000000000001" customHeight="1" thickBot="1">
      <c r="A142" s="106" t="s">
        <v>30</v>
      </c>
      <c r="B142" s="105">
        <v>10080</v>
      </c>
      <c r="C142" s="99">
        <v>7901.2</v>
      </c>
      <c r="D142" s="99">
        <v>9668.6</v>
      </c>
      <c r="E142" s="99">
        <v>8212.5</v>
      </c>
      <c r="F142" s="40">
        <v>9668.6</v>
      </c>
      <c r="G142" s="40">
        <f t="shared" si="6"/>
        <v>1456.1000000000004</v>
      </c>
      <c r="H142" s="103">
        <f t="shared" si="7"/>
        <v>117.73028919330291</v>
      </c>
    </row>
    <row r="143" spans="1:8" s="5" customFormat="1" ht="19.5" thickBot="1">
      <c r="A143" s="136" t="s">
        <v>100</v>
      </c>
      <c r="B143" s="137"/>
      <c r="C143" s="137"/>
      <c r="D143" s="137"/>
      <c r="E143" s="137"/>
      <c r="F143" s="137"/>
      <c r="G143" s="137"/>
      <c r="H143" s="138"/>
    </row>
    <row r="144" spans="1:8" s="5" customFormat="1" ht="20.100000000000001" customHeight="1">
      <c r="A144" s="107" t="s">
        <v>69</v>
      </c>
      <c r="B144" s="102" t="s">
        <v>156</v>
      </c>
      <c r="C144" s="91">
        <f>SUM(C145:C147)</f>
        <v>0</v>
      </c>
      <c r="D144" s="91">
        <f>SUM(D145:D147)</f>
        <v>0</v>
      </c>
      <c r="E144" s="91">
        <f>SUM(E145:E147)</f>
        <v>0</v>
      </c>
      <c r="F144" s="91">
        <f>SUM(F145:F147)</f>
        <v>0</v>
      </c>
      <c r="G144" s="90">
        <f>F144-E144</f>
        <v>0</v>
      </c>
      <c r="H144" s="108" t="e">
        <f>(F144/E144)*100</f>
        <v>#DIV/0!</v>
      </c>
    </row>
    <row r="145" spans="1:8" s="5" customFormat="1" ht="20.100000000000001" customHeight="1">
      <c r="A145" s="104" t="s">
        <v>82</v>
      </c>
      <c r="B145" s="105" t="s">
        <v>157</v>
      </c>
      <c r="C145" s="109"/>
      <c r="D145" s="109"/>
      <c r="E145" s="53"/>
      <c r="F145" s="53"/>
      <c r="G145" s="90">
        <f t="shared" ref="G145:G151" si="8">F145-E145</f>
        <v>0</v>
      </c>
      <c r="H145" s="108" t="e">
        <f t="shared" ref="H145:H151" si="9">(F145/E145)*100</f>
        <v>#DIV/0!</v>
      </c>
    </row>
    <row r="146" spans="1:8" s="5" customFormat="1" ht="20.100000000000001" customHeight="1">
      <c r="A146" s="33" t="s">
        <v>83</v>
      </c>
      <c r="B146" s="48" t="s">
        <v>158</v>
      </c>
      <c r="C146" s="67"/>
      <c r="D146" s="67"/>
      <c r="E146" s="36"/>
      <c r="F146" s="36"/>
      <c r="G146" s="50">
        <f t="shared" si="8"/>
        <v>0</v>
      </c>
      <c r="H146" s="59" t="e">
        <f t="shared" si="9"/>
        <v>#DIV/0!</v>
      </c>
    </row>
    <row r="147" spans="1:8" s="5" customFormat="1" ht="20.100000000000001" customHeight="1">
      <c r="A147" s="33" t="s">
        <v>84</v>
      </c>
      <c r="B147" s="48" t="s">
        <v>159</v>
      </c>
      <c r="C147" s="67"/>
      <c r="D147" s="67"/>
      <c r="E147" s="36"/>
      <c r="F147" s="36"/>
      <c r="G147" s="50">
        <f t="shared" si="8"/>
        <v>0</v>
      </c>
      <c r="H147" s="59" t="e">
        <f t="shared" si="9"/>
        <v>#DIV/0!</v>
      </c>
    </row>
    <row r="148" spans="1:8" s="5" customFormat="1" ht="20.100000000000001" customHeight="1">
      <c r="A148" s="32" t="s">
        <v>70</v>
      </c>
      <c r="B148" s="48" t="s">
        <v>160</v>
      </c>
      <c r="C148" s="37">
        <f>SUM(C149:C151)</f>
        <v>0</v>
      </c>
      <c r="D148" s="37">
        <f>SUM(D149:D151)</f>
        <v>0</v>
      </c>
      <c r="E148" s="37">
        <f>SUM(E149:E151)</f>
        <v>0</v>
      </c>
      <c r="F148" s="37">
        <f>SUM(F149:F151)</f>
        <v>0</v>
      </c>
      <c r="G148" s="50">
        <f t="shared" si="8"/>
        <v>0</v>
      </c>
      <c r="H148" s="59" t="e">
        <f t="shared" si="9"/>
        <v>#DIV/0!</v>
      </c>
    </row>
    <row r="149" spans="1:8" s="5" customFormat="1" ht="20.100000000000001" customHeight="1">
      <c r="A149" s="33" t="s">
        <v>82</v>
      </c>
      <c r="B149" s="48" t="s">
        <v>161</v>
      </c>
      <c r="C149" s="67"/>
      <c r="D149" s="67"/>
      <c r="E149" s="36"/>
      <c r="F149" s="36"/>
      <c r="G149" s="50">
        <f t="shared" si="8"/>
        <v>0</v>
      </c>
      <c r="H149" s="59" t="e">
        <f t="shared" si="9"/>
        <v>#DIV/0!</v>
      </c>
    </row>
    <row r="150" spans="1:8" s="5" customFormat="1" ht="20.100000000000001" customHeight="1">
      <c r="A150" s="33" t="s">
        <v>83</v>
      </c>
      <c r="B150" s="48" t="s">
        <v>162</v>
      </c>
      <c r="C150" s="67"/>
      <c r="D150" s="67"/>
      <c r="E150" s="36"/>
      <c r="F150" s="36"/>
      <c r="G150" s="50">
        <f t="shared" si="8"/>
        <v>0</v>
      </c>
      <c r="H150" s="59" t="e">
        <f t="shared" si="9"/>
        <v>#DIV/0!</v>
      </c>
    </row>
    <row r="151" spans="1:8" s="5" customFormat="1" ht="20.100000000000001" customHeight="1" thickBot="1">
      <c r="A151" s="46" t="s">
        <v>84</v>
      </c>
      <c r="B151" s="49" t="s">
        <v>163</v>
      </c>
      <c r="C151" s="67"/>
      <c r="D151" s="67"/>
      <c r="E151" s="36"/>
      <c r="F151" s="36"/>
      <c r="G151" s="50">
        <f t="shared" si="8"/>
        <v>0</v>
      </c>
      <c r="H151" s="59" t="e">
        <f t="shared" si="9"/>
        <v>#DIV/0!</v>
      </c>
    </row>
    <row r="152" spans="1:8" s="5" customFormat="1" ht="19.5" thickBot="1">
      <c r="A152" s="122" t="s">
        <v>101</v>
      </c>
      <c r="B152" s="123"/>
      <c r="C152" s="123"/>
      <c r="D152" s="123"/>
      <c r="E152" s="123"/>
      <c r="F152" s="123"/>
      <c r="G152" s="123"/>
      <c r="H152" s="124"/>
    </row>
    <row r="153" spans="1:8" s="5" customFormat="1" ht="60.75" customHeight="1">
      <c r="A153" s="32" t="s">
        <v>67</v>
      </c>
      <c r="B153" s="48" t="s">
        <v>176</v>
      </c>
      <c r="C153" s="93">
        <f>C154+C155+C156+C157+C158+C159</f>
        <v>52.75</v>
      </c>
      <c r="D153" s="93">
        <f>D154+D155+D156+D157+D158+D159</f>
        <v>54</v>
      </c>
      <c r="E153" s="93">
        <f>E154+E155+E156+E157+E158+E159</f>
        <v>62.75</v>
      </c>
      <c r="F153" s="93">
        <f>F154+F155+F156+F157+F158+F159</f>
        <v>57</v>
      </c>
      <c r="G153" s="94">
        <f>F153-E153</f>
        <v>-5.75</v>
      </c>
      <c r="H153" s="59">
        <f>(F153/E153)*100</f>
        <v>90.836653386454174</v>
      </c>
    </row>
    <row r="154" spans="1:8" s="5" customFormat="1">
      <c r="A154" s="8" t="s">
        <v>51</v>
      </c>
      <c r="B154" s="48" t="s">
        <v>177</v>
      </c>
      <c r="C154" s="95">
        <v>2</v>
      </c>
      <c r="D154" s="95">
        <v>2</v>
      </c>
      <c r="E154" s="95">
        <v>2</v>
      </c>
      <c r="F154" s="95">
        <v>2</v>
      </c>
      <c r="G154" s="94">
        <f t="shared" ref="G154:G181" si="10">F154-E154</f>
        <v>0</v>
      </c>
      <c r="H154" s="59">
        <f t="shared" ref="H154:H181" si="11">(F154/E154)*100</f>
        <v>100</v>
      </c>
    </row>
    <row r="155" spans="1:8" s="5" customFormat="1">
      <c r="A155" s="8" t="s">
        <v>50</v>
      </c>
      <c r="B155" s="48" t="s">
        <v>178</v>
      </c>
      <c r="C155" s="95">
        <v>5.25</v>
      </c>
      <c r="D155" s="95">
        <v>5</v>
      </c>
      <c r="E155" s="95">
        <v>5.5</v>
      </c>
      <c r="F155" s="95">
        <v>5.5</v>
      </c>
      <c r="G155" s="94">
        <f t="shared" si="10"/>
        <v>0</v>
      </c>
      <c r="H155" s="59">
        <f t="shared" si="11"/>
        <v>100</v>
      </c>
    </row>
    <row r="156" spans="1:8" s="5" customFormat="1">
      <c r="A156" s="8" t="s">
        <v>164</v>
      </c>
      <c r="B156" s="48" t="s">
        <v>179</v>
      </c>
      <c r="C156" s="95">
        <v>4.75</v>
      </c>
      <c r="D156" s="95">
        <v>5</v>
      </c>
      <c r="E156" s="95">
        <v>8.5</v>
      </c>
      <c r="F156" s="95">
        <v>6</v>
      </c>
      <c r="G156" s="94">
        <f t="shared" si="10"/>
        <v>-2.5</v>
      </c>
      <c r="H156" s="59">
        <f t="shared" si="11"/>
        <v>70.588235294117652</v>
      </c>
    </row>
    <row r="157" spans="1:8" s="5" customFormat="1">
      <c r="A157" s="8" t="s">
        <v>165</v>
      </c>
      <c r="B157" s="48" t="s">
        <v>180</v>
      </c>
      <c r="C157" s="95">
        <v>13.75</v>
      </c>
      <c r="D157" s="95">
        <v>15</v>
      </c>
      <c r="E157" s="95">
        <v>17.25</v>
      </c>
      <c r="F157" s="95">
        <v>16</v>
      </c>
      <c r="G157" s="94">
        <f t="shared" si="10"/>
        <v>-1.25</v>
      </c>
      <c r="H157" s="59">
        <f t="shared" si="11"/>
        <v>92.753623188405797</v>
      </c>
    </row>
    <row r="158" spans="1:8" s="5" customFormat="1">
      <c r="A158" s="8" t="s">
        <v>166</v>
      </c>
      <c r="B158" s="48" t="s">
        <v>181</v>
      </c>
      <c r="C158" s="95">
        <v>11.5</v>
      </c>
      <c r="D158" s="95">
        <v>12</v>
      </c>
      <c r="E158" s="95">
        <v>13</v>
      </c>
      <c r="F158" s="95">
        <v>12.5</v>
      </c>
      <c r="G158" s="94">
        <f t="shared" si="10"/>
        <v>-0.5</v>
      </c>
      <c r="H158" s="59">
        <f t="shared" si="11"/>
        <v>96.15384615384616</v>
      </c>
    </row>
    <row r="159" spans="1:8" s="5" customFormat="1">
      <c r="A159" s="8" t="s">
        <v>167</v>
      </c>
      <c r="B159" s="48" t="s">
        <v>182</v>
      </c>
      <c r="C159" s="95">
        <v>15.5</v>
      </c>
      <c r="D159" s="95">
        <v>15</v>
      </c>
      <c r="E159" s="95">
        <v>16.5</v>
      </c>
      <c r="F159" s="95">
        <v>15</v>
      </c>
      <c r="G159" s="94">
        <f t="shared" si="10"/>
        <v>-1.5</v>
      </c>
      <c r="H159" s="59">
        <f t="shared" si="11"/>
        <v>90.909090909090907</v>
      </c>
    </row>
    <row r="160" spans="1:8" s="5" customFormat="1">
      <c r="A160" s="9" t="s">
        <v>168</v>
      </c>
      <c r="B160" s="48" t="s">
        <v>169</v>
      </c>
      <c r="C160" s="95">
        <f>C161+C162+C163+C164+C165+C166</f>
        <v>9580.6</v>
      </c>
      <c r="D160" s="95">
        <f>D161+D162+D163+D164+D165+D166</f>
        <v>9944.5</v>
      </c>
      <c r="E160" s="40">
        <f>E161+E162+E163+E164+E165+E166</f>
        <v>2611.6000000000004</v>
      </c>
      <c r="F160" s="40">
        <f>F161+F162+F163+F164+F165+F166</f>
        <v>2755.2</v>
      </c>
      <c r="G160" s="94">
        <f t="shared" si="10"/>
        <v>143.59999999999945</v>
      </c>
      <c r="H160" s="59">
        <f t="shared" si="11"/>
        <v>105.49854495328532</v>
      </c>
    </row>
    <row r="161" spans="1:8" s="5" customFormat="1">
      <c r="A161" s="8" t="s">
        <v>51</v>
      </c>
      <c r="B161" s="48" t="s">
        <v>170</v>
      </c>
      <c r="C161" s="95">
        <v>925</v>
      </c>
      <c r="D161" s="95">
        <v>902.7</v>
      </c>
      <c r="E161" s="40">
        <v>174.7</v>
      </c>
      <c r="F161" s="40">
        <v>224.2</v>
      </c>
      <c r="G161" s="94">
        <f t="shared" si="10"/>
        <v>49.5</v>
      </c>
      <c r="H161" s="59">
        <f t="shared" si="11"/>
        <v>128.33428734974243</v>
      </c>
    </row>
    <row r="162" spans="1:8" s="5" customFormat="1">
      <c r="A162" s="8" t="s">
        <v>50</v>
      </c>
      <c r="B162" s="48" t="s">
        <v>171</v>
      </c>
      <c r="C162" s="95">
        <v>873</v>
      </c>
      <c r="D162" s="95">
        <v>970.4</v>
      </c>
      <c r="E162" s="40">
        <v>190.2</v>
      </c>
      <c r="F162" s="40">
        <v>245.9</v>
      </c>
      <c r="G162" s="94">
        <f t="shared" si="10"/>
        <v>55.700000000000017</v>
      </c>
      <c r="H162" s="59">
        <f t="shared" si="11"/>
        <v>129.28496319663515</v>
      </c>
    </row>
    <row r="163" spans="1:8" s="5" customFormat="1">
      <c r="A163" s="8" t="s">
        <v>164</v>
      </c>
      <c r="B163" s="48" t="s">
        <v>172</v>
      </c>
      <c r="C163" s="95">
        <v>1162.5999999999999</v>
      </c>
      <c r="D163" s="95">
        <v>1378.6</v>
      </c>
      <c r="E163" s="40">
        <v>504.4</v>
      </c>
      <c r="F163" s="40">
        <v>412.4</v>
      </c>
      <c r="G163" s="94">
        <f t="shared" si="10"/>
        <v>-92</v>
      </c>
      <c r="H163" s="59">
        <f t="shared" si="11"/>
        <v>81.760507533703404</v>
      </c>
    </row>
    <row r="164" spans="1:8" s="5" customFormat="1">
      <c r="A164" s="8" t="s">
        <v>165</v>
      </c>
      <c r="B164" s="48" t="s">
        <v>173</v>
      </c>
      <c r="C164" s="95">
        <v>2886.8</v>
      </c>
      <c r="D164" s="95">
        <v>2779.5</v>
      </c>
      <c r="E164" s="40">
        <v>713.6</v>
      </c>
      <c r="F164" s="40">
        <v>787.2</v>
      </c>
      <c r="G164" s="94">
        <f t="shared" si="10"/>
        <v>73.600000000000023</v>
      </c>
      <c r="H164" s="59">
        <f t="shared" si="11"/>
        <v>110.31390134529148</v>
      </c>
    </row>
    <row r="165" spans="1:8" s="5" customFormat="1">
      <c r="A165" s="8" t="s">
        <v>166</v>
      </c>
      <c r="B165" s="48" t="s">
        <v>174</v>
      </c>
      <c r="C165" s="95">
        <v>1649.6</v>
      </c>
      <c r="D165" s="95">
        <v>1790</v>
      </c>
      <c r="E165" s="40">
        <v>457.9</v>
      </c>
      <c r="F165" s="40">
        <v>520.4</v>
      </c>
      <c r="G165" s="94">
        <f t="shared" si="10"/>
        <v>62.5</v>
      </c>
      <c r="H165" s="59">
        <f t="shared" si="11"/>
        <v>113.64926839921381</v>
      </c>
    </row>
    <row r="166" spans="1:8" s="5" customFormat="1">
      <c r="A166" s="8" t="s">
        <v>167</v>
      </c>
      <c r="B166" s="48" t="s">
        <v>175</v>
      </c>
      <c r="C166" s="95">
        <v>2083.6</v>
      </c>
      <c r="D166" s="95">
        <v>2123.3000000000002</v>
      </c>
      <c r="E166" s="40">
        <v>570.79999999999995</v>
      </c>
      <c r="F166" s="40">
        <v>565.1</v>
      </c>
      <c r="G166" s="94">
        <f t="shared" si="10"/>
        <v>-5.6999999999999318</v>
      </c>
      <c r="H166" s="59">
        <f t="shared" si="11"/>
        <v>99.001401541695884</v>
      </c>
    </row>
    <row r="167" spans="1:8" s="5" customFormat="1" ht="20.100000000000001" customHeight="1">
      <c r="A167" s="32" t="s">
        <v>3</v>
      </c>
      <c r="B167" s="48" t="s">
        <v>189</v>
      </c>
      <c r="C167" s="92">
        <f>C168+C169+C170+C171+C172+C173</f>
        <v>9580.6</v>
      </c>
      <c r="D167" s="93">
        <f>D168+D169+D170+D171+D172+D173</f>
        <v>9944.5</v>
      </c>
      <c r="E167" s="92">
        <f>E168+E169+E170+E171+E172+E173</f>
        <v>2611.6000000000004</v>
      </c>
      <c r="F167" s="92">
        <f>F168+F169+F170+F171+F172+F173</f>
        <v>2755.2</v>
      </c>
      <c r="G167" s="94">
        <f t="shared" si="10"/>
        <v>143.59999999999945</v>
      </c>
      <c r="H167" s="59">
        <f t="shared" si="11"/>
        <v>105.49854495328532</v>
      </c>
    </row>
    <row r="168" spans="1:8" s="5" customFormat="1" ht="20.100000000000001" customHeight="1">
      <c r="A168" s="8" t="s">
        <v>51</v>
      </c>
      <c r="B168" s="48" t="s">
        <v>183</v>
      </c>
      <c r="C168" s="92">
        <v>925</v>
      </c>
      <c r="D168" s="95">
        <v>902.7</v>
      </c>
      <c r="E168" s="92">
        <v>174.7</v>
      </c>
      <c r="F168" s="93">
        <v>224.2</v>
      </c>
      <c r="G168" s="94">
        <f t="shared" si="10"/>
        <v>49.5</v>
      </c>
      <c r="H168" s="59">
        <f t="shared" si="11"/>
        <v>128.33428734974243</v>
      </c>
    </row>
    <row r="169" spans="1:8" s="5" customFormat="1" ht="20.100000000000001" customHeight="1">
      <c r="A169" s="8" t="s">
        <v>50</v>
      </c>
      <c r="B169" s="48" t="s">
        <v>184</v>
      </c>
      <c r="C169" s="92">
        <v>873</v>
      </c>
      <c r="D169" s="95">
        <v>970.4</v>
      </c>
      <c r="E169" s="92">
        <v>190.2</v>
      </c>
      <c r="F169" s="93">
        <v>245.9</v>
      </c>
      <c r="G169" s="94">
        <f t="shared" si="10"/>
        <v>55.700000000000017</v>
      </c>
      <c r="H169" s="59">
        <f t="shared" si="11"/>
        <v>129.28496319663515</v>
      </c>
    </row>
    <row r="170" spans="1:8" s="5" customFormat="1" ht="20.100000000000001" customHeight="1">
      <c r="A170" s="8" t="s">
        <v>164</v>
      </c>
      <c r="B170" s="48" t="s">
        <v>185</v>
      </c>
      <c r="C170" s="92">
        <v>1162.5999999999999</v>
      </c>
      <c r="D170" s="95">
        <v>1378.6</v>
      </c>
      <c r="E170" s="92">
        <v>504.4</v>
      </c>
      <c r="F170" s="93">
        <v>412.4</v>
      </c>
      <c r="G170" s="94">
        <f t="shared" si="10"/>
        <v>-92</v>
      </c>
      <c r="H170" s="59">
        <f t="shared" si="11"/>
        <v>81.760507533703404</v>
      </c>
    </row>
    <row r="171" spans="1:8" s="5" customFormat="1" ht="20.100000000000001" customHeight="1">
      <c r="A171" s="8" t="s">
        <v>165</v>
      </c>
      <c r="B171" s="48" t="s">
        <v>186</v>
      </c>
      <c r="C171" s="92">
        <v>2886.8</v>
      </c>
      <c r="D171" s="95">
        <v>2779.5</v>
      </c>
      <c r="E171" s="92">
        <v>713.6</v>
      </c>
      <c r="F171" s="93">
        <v>787.2</v>
      </c>
      <c r="G171" s="94">
        <f t="shared" si="10"/>
        <v>73.600000000000023</v>
      </c>
      <c r="H171" s="59">
        <f t="shared" si="11"/>
        <v>110.31390134529148</v>
      </c>
    </row>
    <row r="172" spans="1:8" s="5" customFormat="1" ht="20.100000000000001" customHeight="1">
      <c r="A172" s="8" t="s">
        <v>166</v>
      </c>
      <c r="B172" s="48" t="s">
        <v>187</v>
      </c>
      <c r="C172" s="92">
        <v>1649.6</v>
      </c>
      <c r="D172" s="95">
        <v>1790</v>
      </c>
      <c r="E172" s="92">
        <v>457.9</v>
      </c>
      <c r="F172" s="93">
        <v>520.4</v>
      </c>
      <c r="G172" s="94">
        <f t="shared" si="10"/>
        <v>62.5</v>
      </c>
      <c r="H172" s="59">
        <f t="shared" si="11"/>
        <v>113.64926839921381</v>
      </c>
    </row>
    <row r="173" spans="1:8" s="5" customFormat="1" ht="20.100000000000001" customHeight="1">
      <c r="A173" s="8" t="s">
        <v>167</v>
      </c>
      <c r="B173" s="48" t="s">
        <v>188</v>
      </c>
      <c r="C173" s="92">
        <v>2083.6</v>
      </c>
      <c r="D173" s="95">
        <v>2123.3000000000002</v>
      </c>
      <c r="E173" s="92">
        <v>570.79999999999995</v>
      </c>
      <c r="F173" s="93">
        <v>565.1</v>
      </c>
      <c r="G173" s="94">
        <f t="shared" si="10"/>
        <v>-5.6999999999999318</v>
      </c>
      <c r="H173" s="59">
        <f t="shared" si="11"/>
        <v>99.001401541695884</v>
      </c>
    </row>
    <row r="174" spans="1:8" s="5" customFormat="1" ht="37.5">
      <c r="A174" s="32" t="s">
        <v>55</v>
      </c>
      <c r="B174" s="48" t="s">
        <v>198</v>
      </c>
      <c r="C174" s="62">
        <f>C167/C153/12*1000</f>
        <v>15135.22906793049</v>
      </c>
      <c r="D174" s="94">
        <f>D167/D153/12*1000</f>
        <v>15346.45061728395</v>
      </c>
      <c r="E174" s="62">
        <f>E167/E153/3*1000</f>
        <v>13873.041168658699</v>
      </c>
      <c r="F174" s="62">
        <f>F167/F153/3*1000</f>
        <v>16112.280701754382</v>
      </c>
      <c r="G174" s="94">
        <f t="shared" si="10"/>
        <v>2239.2395330956824</v>
      </c>
      <c r="H174" s="59">
        <f t="shared" si="11"/>
        <v>116.14094203190619</v>
      </c>
    </row>
    <row r="175" spans="1:8" s="5" customFormat="1" ht="20.100000000000001" customHeight="1">
      <c r="A175" s="8" t="s">
        <v>51</v>
      </c>
      <c r="B175" s="48" t="s">
        <v>190</v>
      </c>
      <c r="C175" s="34">
        <v>38542.800000000003</v>
      </c>
      <c r="D175" s="95">
        <v>37612.65</v>
      </c>
      <c r="E175" s="53">
        <v>29116.7</v>
      </c>
      <c r="F175" s="53">
        <v>37371.620000000003</v>
      </c>
      <c r="G175" s="38">
        <f t="shared" si="10"/>
        <v>8254.9200000000019</v>
      </c>
      <c r="H175" s="59">
        <f t="shared" si="11"/>
        <v>128.35115243142252</v>
      </c>
    </row>
    <row r="176" spans="1:8" s="5" customFormat="1" ht="20.100000000000001" customHeight="1">
      <c r="A176" s="8" t="s">
        <v>50</v>
      </c>
      <c r="B176" s="48" t="s">
        <v>191</v>
      </c>
      <c r="C176" s="34">
        <v>13857.5</v>
      </c>
      <c r="D176" s="95">
        <v>16174.07</v>
      </c>
      <c r="E176" s="53">
        <v>11527.3</v>
      </c>
      <c r="F176" s="53">
        <v>14901.25</v>
      </c>
      <c r="G176" s="38">
        <f t="shared" si="10"/>
        <v>3373.9500000000007</v>
      </c>
      <c r="H176" s="59">
        <f t="shared" si="11"/>
        <v>129.26921308545801</v>
      </c>
    </row>
    <row r="177" spans="1:9" s="5" customFormat="1" ht="20.100000000000001" customHeight="1">
      <c r="A177" s="8" t="s">
        <v>164</v>
      </c>
      <c r="B177" s="48" t="s">
        <v>192</v>
      </c>
      <c r="C177" s="34">
        <v>20396.599999999999</v>
      </c>
      <c r="D177" s="95">
        <v>22976.35</v>
      </c>
      <c r="E177" s="53">
        <v>19780.400000000001</v>
      </c>
      <c r="F177" s="53">
        <v>22909.55</v>
      </c>
      <c r="G177" s="38">
        <f t="shared" si="10"/>
        <v>3129.1499999999978</v>
      </c>
      <c r="H177" s="59">
        <f t="shared" si="11"/>
        <v>115.81944753392246</v>
      </c>
    </row>
    <row r="178" spans="1:9" s="5" customFormat="1" ht="20.100000000000001" customHeight="1">
      <c r="A178" s="8" t="s">
        <v>165</v>
      </c>
      <c r="B178" s="48" t="s">
        <v>193</v>
      </c>
      <c r="C178" s="34">
        <v>17495.400000000001</v>
      </c>
      <c r="D178" s="95">
        <v>15441.92</v>
      </c>
      <c r="E178" s="53">
        <v>13789.4</v>
      </c>
      <c r="F178" s="53">
        <v>16400.72</v>
      </c>
      <c r="G178" s="38">
        <f t="shared" si="10"/>
        <v>2611.3200000000015</v>
      </c>
      <c r="H178" s="59">
        <f t="shared" si="11"/>
        <v>118.9371546260171</v>
      </c>
    </row>
    <row r="179" spans="1:9" s="5" customFormat="1" ht="20.100000000000001" customHeight="1">
      <c r="A179" s="8" t="s">
        <v>166</v>
      </c>
      <c r="B179" s="48" t="s">
        <v>194</v>
      </c>
      <c r="C179" s="34">
        <v>11953.8</v>
      </c>
      <c r="D179" s="95">
        <v>12430.58</v>
      </c>
      <c r="E179" s="53">
        <v>11741</v>
      </c>
      <c r="F179" s="53">
        <v>13878.28</v>
      </c>
      <c r="G179" s="38">
        <f t="shared" si="10"/>
        <v>2137.2800000000007</v>
      </c>
      <c r="H179" s="59">
        <f t="shared" si="11"/>
        <v>118.20356017375011</v>
      </c>
    </row>
    <row r="180" spans="1:9" s="5" customFormat="1" ht="20.100000000000001" customHeight="1">
      <c r="A180" s="8" t="s">
        <v>167</v>
      </c>
      <c r="B180" s="48" t="s">
        <v>195</v>
      </c>
      <c r="C180" s="34">
        <v>11202.1</v>
      </c>
      <c r="D180" s="95">
        <v>11796.34</v>
      </c>
      <c r="E180" s="53">
        <v>11531.3</v>
      </c>
      <c r="F180" s="53">
        <v>12558.73</v>
      </c>
      <c r="G180" s="38">
        <f t="shared" si="10"/>
        <v>1027.4300000000003</v>
      </c>
      <c r="H180" s="59">
        <f t="shared" si="11"/>
        <v>108.90992342580628</v>
      </c>
    </row>
    <row r="181" spans="1:9" s="5" customFormat="1" ht="32.25" customHeight="1">
      <c r="A181" s="8" t="s">
        <v>196</v>
      </c>
      <c r="B181" s="48" t="s">
        <v>197</v>
      </c>
      <c r="C181" s="40">
        <v>0</v>
      </c>
      <c r="D181" s="34" t="s">
        <v>221</v>
      </c>
      <c r="E181" s="53">
        <v>0</v>
      </c>
      <c r="F181" s="53">
        <v>0</v>
      </c>
      <c r="G181" s="38">
        <f t="shared" si="10"/>
        <v>0</v>
      </c>
      <c r="H181" s="59" t="e">
        <f t="shared" si="11"/>
        <v>#DIV/0!</v>
      </c>
    </row>
    <row r="182" spans="1:9" s="5" customFormat="1" ht="20.100000000000001" customHeight="1">
      <c r="A182" s="16"/>
      <c r="B182" s="54"/>
      <c r="C182" s="55"/>
      <c r="D182" s="55"/>
      <c r="E182" s="56"/>
      <c r="F182" s="56"/>
      <c r="G182" s="56"/>
      <c r="H182" s="57"/>
    </row>
    <row r="183" spans="1:9" s="5" customFormat="1" ht="92.25" customHeight="1">
      <c r="A183" s="16"/>
      <c r="B183" s="54"/>
      <c r="C183" s="55"/>
      <c r="D183" s="55"/>
      <c r="E183" s="56"/>
      <c r="F183" s="56"/>
      <c r="G183" s="56"/>
      <c r="H183" s="57"/>
    </row>
    <row r="184" spans="1:9">
      <c r="A184" s="21"/>
    </row>
    <row r="185" spans="1:9">
      <c r="A185" s="111" t="s">
        <v>228</v>
      </c>
      <c r="B185" s="1"/>
      <c r="C185" s="134"/>
      <c r="D185" s="135"/>
      <c r="E185" s="135"/>
      <c r="F185" s="135"/>
      <c r="G185" s="119" t="s">
        <v>218</v>
      </c>
      <c r="H185" s="119"/>
    </row>
    <row r="186" spans="1:9" s="2" customFormat="1" ht="20.100000000000001" customHeight="1">
      <c r="A186" s="27" t="s">
        <v>68</v>
      </c>
      <c r="B186" s="3"/>
      <c r="C186" s="119" t="s">
        <v>20</v>
      </c>
      <c r="D186" s="119"/>
      <c r="E186" s="119"/>
      <c r="F186" s="119"/>
      <c r="G186" s="133" t="s">
        <v>23</v>
      </c>
      <c r="H186" s="133"/>
      <c r="I186" s="4"/>
    </row>
    <row r="187" spans="1:9">
      <c r="A187" s="21"/>
    </row>
    <row r="188" spans="1:9">
      <c r="A188" s="21"/>
    </row>
    <row r="189" spans="1:9">
      <c r="A189" s="21"/>
    </row>
    <row r="190" spans="1:9">
      <c r="A190" s="21"/>
    </row>
    <row r="191" spans="1:9">
      <c r="A191" s="21"/>
    </row>
    <row r="192" spans="1:9">
      <c r="A192" s="21"/>
    </row>
    <row r="193" spans="1:1">
      <c r="A193" s="21"/>
    </row>
    <row r="194" spans="1:1">
      <c r="A194" s="21"/>
    </row>
    <row r="195" spans="1:1">
      <c r="A195" s="21"/>
    </row>
    <row r="196" spans="1:1">
      <c r="A196" s="21"/>
    </row>
    <row r="197" spans="1:1">
      <c r="A197" s="21"/>
    </row>
    <row r="198" spans="1:1">
      <c r="A198" s="21"/>
    </row>
    <row r="199" spans="1:1">
      <c r="A199" s="21"/>
    </row>
    <row r="200" spans="1:1">
      <c r="A200" s="21"/>
    </row>
    <row r="201" spans="1:1">
      <c r="A201" s="21"/>
    </row>
    <row r="202" spans="1:1">
      <c r="A202" s="21"/>
    </row>
    <row r="203" spans="1:1">
      <c r="A203" s="21"/>
    </row>
    <row r="204" spans="1:1">
      <c r="A204" s="21"/>
    </row>
    <row r="205" spans="1:1">
      <c r="A205" s="21"/>
    </row>
    <row r="206" spans="1:1">
      <c r="A206" s="21"/>
    </row>
    <row r="207" spans="1:1">
      <c r="A207" s="21"/>
    </row>
    <row r="208" spans="1:1">
      <c r="A208" s="21"/>
    </row>
    <row r="209" spans="1:1">
      <c r="A209" s="21"/>
    </row>
    <row r="210" spans="1:1">
      <c r="A210" s="21"/>
    </row>
    <row r="211" spans="1:1">
      <c r="A211" s="21"/>
    </row>
    <row r="212" spans="1:1">
      <c r="A212" s="21"/>
    </row>
    <row r="213" spans="1:1">
      <c r="A213" s="21"/>
    </row>
    <row r="214" spans="1:1">
      <c r="A214" s="21"/>
    </row>
    <row r="215" spans="1:1">
      <c r="A215" s="21"/>
    </row>
    <row r="216" spans="1:1">
      <c r="A216" s="21"/>
    </row>
    <row r="217" spans="1:1">
      <c r="A217" s="21"/>
    </row>
    <row r="218" spans="1:1">
      <c r="A218" s="21"/>
    </row>
    <row r="219" spans="1:1">
      <c r="A219" s="21"/>
    </row>
    <row r="220" spans="1:1">
      <c r="A220" s="21"/>
    </row>
    <row r="221" spans="1:1">
      <c r="A221" s="21"/>
    </row>
    <row r="222" spans="1:1">
      <c r="A222" s="21"/>
    </row>
    <row r="223" spans="1:1">
      <c r="A223" s="21"/>
    </row>
    <row r="224" spans="1:1">
      <c r="A224" s="21"/>
    </row>
    <row r="225" spans="1:1">
      <c r="A225" s="21"/>
    </row>
    <row r="226" spans="1:1">
      <c r="A226" s="21"/>
    </row>
    <row r="227" spans="1:1">
      <c r="A227" s="21"/>
    </row>
    <row r="228" spans="1:1">
      <c r="A228" s="21"/>
    </row>
    <row r="229" spans="1:1">
      <c r="A229" s="21"/>
    </row>
    <row r="230" spans="1:1">
      <c r="A230" s="21"/>
    </row>
    <row r="231" spans="1:1">
      <c r="A231" s="21"/>
    </row>
    <row r="232" spans="1:1">
      <c r="A232" s="21"/>
    </row>
    <row r="233" spans="1:1">
      <c r="A233" s="21"/>
    </row>
    <row r="234" spans="1:1">
      <c r="A234" s="21"/>
    </row>
    <row r="235" spans="1:1">
      <c r="A235" s="21"/>
    </row>
    <row r="236" spans="1:1">
      <c r="A236" s="21"/>
    </row>
    <row r="237" spans="1:1">
      <c r="A237" s="21"/>
    </row>
    <row r="238" spans="1:1">
      <c r="A238" s="21"/>
    </row>
    <row r="239" spans="1:1">
      <c r="A239" s="21"/>
    </row>
    <row r="240" spans="1:1">
      <c r="A240" s="21"/>
    </row>
    <row r="241" spans="1:1">
      <c r="A241" s="21"/>
    </row>
    <row r="242" spans="1:1">
      <c r="A242" s="21"/>
    </row>
    <row r="243" spans="1:1">
      <c r="A243" s="21"/>
    </row>
    <row r="244" spans="1:1">
      <c r="A244" s="21"/>
    </row>
    <row r="245" spans="1:1">
      <c r="A245" s="21"/>
    </row>
    <row r="246" spans="1:1">
      <c r="A246" s="21"/>
    </row>
    <row r="247" spans="1:1">
      <c r="A247" s="21"/>
    </row>
    <row r="248" spans="1:1">
      <c r="A248" s="21"/>
    </row>
    <row r="249" spans="1:1">
      <c r="A249" s="21"/>
    </row>
    <row r="250" spans="1:1">
      <c r="A250" s="21"/>
    </row>
    <row r="251" spans="1:1">
      <c r="A251" s="21"/>
    </row>
    <row r="252" spans="1:1">
      <c r="A252" s="21"/>
    </row>
    <row r="253" spans="1:1">
      <c r="A253" s="21"/>
    </row>
    <row r="254" spans="1:1">
      <c r="A254" s="21"/>
    </row>
    <row r="255" spans="1:1">
      <c r="A255" s="21"/>
    </row>
    <row r="256" spans="1:1">
      <c r="A256" s="21"/>
    </row>
    <row r="257" spans="1:1">
      <c r="A257" s="21"/>
    </row>
    <row r="258" spans="1:1">
      <c r="A258" s="21"/>
    </row>
    <row r="259" spans="1:1">
      <c r="A259" s="21"/>
    </row>
    <row r="260" spans="1:1">
      <c r="A260" s="21"/>
    </row>
    <row r="261" spans="1:1">
      <c r="A261" s="21"/>
    </row>
    <row r="262" spans="1:1">
      <c r="A262" s="21"/>
    </row>
    <row r="263" spans="1:1">
      <c r="A263" s="21"/>
    </row>
    <row r="264" spans="1:1">
      <c r="A264" s="21"/>
    </row>
    <row r="265" spans="1:1">
      <c r="A265" s="21"/>
    </row>
    <row r="266" spans="1:1">
      <c r="A266" s="21"/>
    </row>
    <row r="267" spans="1:1">
      <c r="A267" s="21"/>
    </row>
    <row r="268" spans="1:1">
      <c r="A268" s="21"/>
    </row>
    <row r="269" spans="1:1">
      <c r="A269" s="21"/>
    </row>
    <row r="270" spans="1:1">
      <c r="A270" s="21"/>
    </row>
    <row r="271" spans="1:1">
      <c r="A271" s="21"/>
    </row>
    <row r="272" spans="1:1">
      <c r="A272" s="21"/>
    </row>
    <row r="273" spans="1:1">
      <c r="A273" s="21"/>
    </row>
    <row r="274" spans="1:1">
      <c r="A274" s="21"/>
    </row>
    <row r="275" spans="1:1">
      <c r="A275" s="21"/>
    </row>
    <row r="276" spans="1:1">
      <c r="A276" s="21"/>
    </row>
    <row r="277" spans="1:1">
      <c r="A277" s="21"/>
    </row>
    <row r="278" spans="1:1">
      <c r="A278" s="21"/>
    </row>
    <row r="279" spans="1:1">
      <c r="A279" s="21"/>
    </row>
    <row r="280" spans="1:1">
      <c r="A280" s="21"/>
    </row>
    <row r="281" spans="1:1">
      <c r="A281" s="21"/>
    </row>
    <row r="282" spans="1:1">
      <c r="A282" s="21"/>
    </row>
    <row r="283" spans="1:1">
      <c r="A283" s="21"/>
    </row>
    <row r="284" spans="1:1">
      <c r="A284" s="21"/>
    </row>
    <row r="285" spans="1:1">
      <c r="A285" s="21"/>
    </row>
    <row r="286" spans="1:1">
      <c r="A286" s="21"/>
    </row>
    <row r="287" spans="1:1">
      <c r="A287" s="21"/>
    </row>
    <row r="288" spans="1:1">
      <c r="A288" s="21"/>
    </row>
    <row r="289" spans="1:1">
      <c r="A289" s="21"/>
    </row>
    <row r="290" spans="1:1">
      <c r="A290" s="21"/>
    </row>
    <row r="291" spans="1:1">
      <c r="A291" s="21"/>
    </row>
    <row r="292" spans="1:1">
      <c r="A292" s="21"/>
    </row>
    <row r="293" spans="1:1">
      <c r="A293" s="21"/>
    </row>
    <row r="294" spans="1:1">
      <c r="A294" s="21"/>
    </row>
    <row r="295" spans="1:1">
      <c r="A295" s="21"/>
    </row>
    <row r="296" spans="1:1">
      <c r="A296" s="21"/>
    </row>
    <row r="297" spans="1:1">
      <c r="A297" s="21"/>
    </row>
    <row r="298" spans="1:1">
      <c r="A298" s="21"/>
    </row>
    <row r="299" spans="1:1">
      <c r="A299" s="21"/>
    </row>
    <row r="300" spans="1:1">
      <c r="A300" s="21"/>
    </row>
    <row r="301" spans="1:1">
      <c r="A301" s="21"/>
    </row>
    <row r="302" spans="1:1">
      <c r="A302" s="21"/>
    </row>
    <row r="303" spans="1:1">
      <c r="A303" s="21"/>
    </row>
    <row r="304" spans="1:1">
      <c r="A304" s="21"/>
    </row>
    <row r="305" spans="1:1">
      <c r="A305" s="21"/>
    </row>
    <row r="306" spans="1:1">
      <c r="A306" s="21"/>
    </row>
    <row r="307" spans="1:1">
      <c r="A307" s="21"/>
    </row>
    <row r="308" spans="1:1">
      <c r="A308" s="21"/>
    </row>
    <row r="309" spans="1:1">
      <c r="A309" s="21"/>
    </row>
    <row r="310" spans="1:1">
      <c r="A310" s="21"/>
    </row>
    <row r="311" spans="1:1">
      <c r="A311" s="21"/>
    </row>
    <row r="312" spans="1:1">
      <c r="A312" s="21"/>
    </row>
    <row r="313" spans="1:1">
      <c r="A313" s="21"/>
    </row>
    <row r="314" spans="1:1">
      <c r="A314" s="21"/>
    </row>
    <row r="315" spans="1:1">
      <c r="A315" s="21"/>
    </row>
    <row r="316" spans="1:1">
      <c r="A316" s="21"/>
    </row>
    <row r="317" spans="1:1">
      <c r="A317" s="21"/>
    </row>
    <row r="318" spans="1:1">
      <c r="A318" s="21"/>
    </row>
    <row r="319" spans="1:1">
      <c r="A319" s="21"/>
    </row>
    <row r="320" spans="1:1">
      <c r="A320" s="21"/>
    </row>
    <row r="321" spans="1:1">
      <c r="A321" s="21"/>
    </row>
    <row r="322" spans="1:1">
      <c r="A322" s="21"/>
    </row>
    <row r="323" spans="1:1">
      <c r="A323" s="21"/>
    </row>
    <row r="324" spans="1:1">
      <c r="A324" s="21"/>
    </row>
    <row r="325" spans="1:1">
      <c r="A325" s="21"/>
    </row>
    <row r="326" spans="1:1">
      <c r="A326" s="21"/>
    </row>
    <row r="327" spans="1:1">
      <c r="A327" s="21"/>
    </row>
    <row r="328" spans="1:1">
      <c r="A328" s="21"/>
    </row>
    <row r="329" spans="1:1">
      <c r="A329" s="21"/>
    </row>
    <row r="330" spans="1:1">
      <c r="A330" s="21"/>
    </row>
    <row r="331" spans="1:1">
      <c r="A331" s="21"/>
    </row>
    <row r="332" spans="1:1">
      <c r="A332" s="21"/>
    </row>
    <row r="333" spans="1:1">
      <c r="A333" s="21"/>
    </row>
    <row r="334" spans="1:1">
      <c r="A334" s="21"/>
    </row>
    <row r="335" spans="1:1">
      <c r="A335" s="21"/>
    </row>
    <row r="336" spans="1:1">
      <c r="A336" s="21"/>
    </row>
    <row r="337" spans="1:1">
      <c r="A337" s="21"/>
    </row>
    <row r="338" spans="1:1">
      <c r="A338" s="21"/>
    </row>
    <row r="339" spans="1:1">
      <c r="A339" s="21"/>
    </row>
    <row r="340" spans="1:1">
      <c r="A340" s="21"/>
    </row>
    <row r="341" spans="1:1">
      <c r="A341" s="21"/>
    </row>
    <row r="342" spans="1:1">
      <c r="A342" s="21"/>
    </row>
    <row r="343" spans="1:1">
      <c r="A343" s="21"/>
    </row>
    <row r="344" spans="1:1">
      <c r="A344" s="21"/>
    </row>
    <row r="345" spans="1:1">
      <c r="A345" s="18"/>
    </row>
    <row r="346" spans="1:1">
      <c r="A346" s="18"/>
    </row>
    <row r="347" spans="1:1">
      <c r="A347" s="18"/>
    </row>
    <row r="348" spans="1:1">
      <c r="A348" s="18"/>
    </row>
    <row r="349" spans="1:1">
      <c r="A349" s="18"/>
    </row>
    <row r="350" spans="1:1">
      <c r="A350" s="18"/>
    </row>
    <row r="351" spans="1:1">
      <c r="A351" s="18"/>
    </row>
    <row r="352" spans="1:1">
      <c r="A352" s="18"/>
    </row>
    <row r="353" spans="1:1">
      <c r="A353" s="18"/>
    </row>
    <row r="354" spans="1:1">
      <c r="A354" s="18"/>
    </row>
    <row r="355" spans="1:1">
      <c r="A355" s="18"/>
    </row>
    <row r="356" spans="1:1">
      <c r="A356" s="18"/>
    </row>
    <row r="357" spans="1:1">
      <c r="A357" s="18"/>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row r="477" spans="1:1">
      <c r="A477" s="18"/>
    </row>
    <row r="478" spans="1:1">
      <c r="A478" s="18"/>
    </row>
    <row r="479" spans="1:1">
      <c r="A479" s="18"/>
    </row>
    <row r="480" spans="1:1">
      <c r="A480" s="18"/>
    </row>
    <row r="481" spans="1:1">
      <c r="A481" s="18"/>
    </row>
    <row r="482" spans="1:1">
      <c r="A482" s="18"/>
    </row>
    <row r="483" spans="1:1">
      <c r="A483" s="18"/>
    </row>
    <row r="484" spans="1:1">
      <c r="A484" s="18"/>
    </row>
    <row r="485" spans="1:1">
      <c r="A485" s="18"/>
    </row>
    <row r="486" spans="1:1">
      <c r="A486" s="18"/>
    </row>
    <row r="487" spans="1:1">
      <c r="A487" s="18"/>
    </row>
    <row r="488" spans="1:1">
      <c r="A488" s="18"/>
    </row>
    <row r="489" spans="1:1">
      <c r="A489" s="18"/>
    </row>
    <row r="490" spans="1:1">
      <c r="A490" s="18"/>
    </row>
    <row r="491" spans="1:1">
      <c r="A491" s="18"/>
    </row>
    <row r="492" spans="1:1">
      <c r="A492" s="18"/>
    </row>
    <row r="493" spans="1:1">
      <c r="A493" s="18"/>
    </row>
    <row r="494" spans="1:1">
      <c r="A494" s="18"/>
    </row>
    <row r="495" spans="1:1">
      <c r="A495" s="18"/>
    </row>
    <row r="496" spans="1:1">
      <c r="A496" s="18"/>
    </row>
    <row r="497" spans="1:1">
      <c r="A497" s="18"/>
    </row>
    <row r="498" spans="1:1">
      <c r="A498" s="18"/>
    </row>
    <row r="499" spans="1:1">
      <c r="A499" s="18"/>
    </row>
    <row r="500" spans="1:1">
      <c r="A500" s="18"/>
    </row>
    <row r="501" spans="1:1">
      <c r="A501" s="18"/>
    </row>
    <row r="502" spans="1:1">
      <c r="A502" s="18"/>
    </row>
    <row r="503" spans="1:1">
      <c r="A503" s="18"/>
    </row>
    <row r="504" spans="1:1">
      <c r="A504" s="18"/>
    </row>
    <row r="505" spans="1:1">
      <c r="A505" s="18"/>
    </row>
    <row r="506" spans="1:1">
      <c r="A506" s="18"/>
    </row>
    <row r="507" spans="1:1">
      <c r="A507" s="18"/>
    </row>
    <row r="508" spans="1:1">
      <c r="A508" s="18"/>
    </row>
    <row r="509" spans="1:1">
      <c r="A509" s="18"/>
    </row>
    <row r="510" spans="1:1">
      <c r="A510" s="18"/>
    </row>
  </sheetData>
  <mergeCells count="36">
    <mergeCell ref="B11:E11"/>
    <mergeCell ref="B12:E12"/>
    <mergeCell ref="G186:H186"/>
    <mergeCell ref="G185:H185"/>
    <mergeCell ref="C185:F185"/>
    <mergeCell ref="C186:F186"/>
    <mergeCell ref="A31:H31"/>
    <mergeCell ref="A94:H94"/>
    <mergeCell ref="A152:H152"/>
    <mergeCell ref="A143:H143"/>
    <mergeCell ref="A128:H128"/>
    <mergeCell ref="A122:H122"/>
    <mergeCell ref="C28:D28"/>
    <mergeCell ref="E28:H28"/>
    <mergeCell ref="A28:A29"/>
    <mergeCell ref="A109:H109"/>
    <mergeCell ref="A26:H26"/>
    <mergeCell ref="B7:E7"/>
    <mergeCell ref="B8:E8"/>
    <mergeCell ref="B9:E9"/>
    <mergeCell ref="A21:H21"/>
    <mergeCell ref="B16:E16"/>
    <mergeCell ref="B17:E17"/>
    <mergeCell ref="A22:H22"/>
    <mergeCell ref="F14:G14"/>
    <mergeCell ref="B10:E10"/>
    <mergeCell ref="F2:H6"/>
    <mergeCell ref="B14:E14"/>
    <mergeCell ref="F15:G15"/>
    <mergeCell ref="B28:B29"/>
    <mergeCell ref="A23:H23"/>
    <mergeCell ref="B18:E18"/>
    <mergeCell ref="B15:E15"/>
    <mergeCell ref="B19:E19"/>
    <mergeCell ref="B13:E13"/>
    <mergeCell ref="A24:H24"/>
  </mergeCells>
  <phoneticPr fontId="3" type="noConversion"/>
  <pageMargins left="0.9055118110236221" right="0.59055118110236227" top="0.78740157480314965" bottom="0.78740157480314965" header="0.31496062992125984" footer="0.19685039370078741"/>
  <pageSetup paperSize="9" scale="48" fitToHeight="7" orientation="landscape" verticalDpi="300" r:id="rId1"/>
  <headerFooter alignWithMargins="0"/>
  <rowBreaks count="1" manualBreakCount="1">
    <brk id="140" max="7" man="1"/>
  </rowBreaks>
  <ignoredErrors>
    <ignoredError sqref="H67:H93 G127:H127 H40:H45 G123:H123 G124:H124 G125:H125 G126:H126"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2025-01-21T08:54:56Z</cp:lastPrinted>
  <dcterms:created xsi:type="dcterms:W3CDTF">2003-03-13T16:00:22Z</dcterms:created>
  <dcterms:modified xsi:type="dcterms:W3CDTF">2025-02-07T07:48:13Z</dcterms:modified>
</cp:coreProperties>
</file>