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Мои документы\На висвітлення 2024 рік\Рік 2024 оприлюднення\Звіт про виконання фін плану 2024\"/>
    </mc:Choice>
  </mc:AlternateContent>
  <bookViews>
    <workbookView xWindow="0" yWindow="0" windowWidth="16380" windowHeight="8190" tabRatio="500"/>
  </bookViews>
  <sheets>
    <sheet name="Осн. фін. пок."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123Graph_XGRAPH3">#N/A</definedName>
    <definedName name="ad">'[1]МТР Газ України'!$B$1</definedName>
    <definedName name="as">'[2]МТР Газ України'!$B$1</definedName>
    <definedName name="asdf">[3]Inform!$E$6</definedName>
    <definedName name="asdfg">[3]Inform!$F$2</definedName>
    <definedName name="BuiltIn_Print_Area___1___1">#REF!</definedName>
    <definedName name="ClDate">[4]Inform!$E$6</definedName>
    <definedName name="ClDate_21">[5]Inform!$E$6</definedName>
    <definedName name="ClDate_25">[5]Inform!$E$6</definedName>
    <definedName name="ClDate_6">[6]Inform!$E$6</definedName>
    <definedName name="CompName">[4]Inform!$F$2</definedName>
    <definedName name="CompName_21">[5]Inform!$F$2</definedName>
    <definedName name="CompName_25">[5]Inform!$F$2</definedName>
    <definedName name="CompName_6">[6]Inform!$F$2</definedName>
    <definedName name="CompNameE">[4]Inform!$G$2</definedName>
    <definedName name="CompNameE_21">[5]Inform!$G$2</definedName>
    <definedName name="CompNameE_25">[5]Inform!$G$2</definedName>
    <definedName name="CompNameE_6">[6]Inform!$G$2</definedName>
    <definedName name="Cost_Category_National_ID">#REF!</definedName>
    <definedName name="Cе511">#REF!</definedName>
    <definedName name="d">'[7]МТР Газ України'!$B$4</definedName>
    <definedName name="dCPIb">#N/A</definedName>
    <definedName name="dPPIb">#N/A</definedName>
    <definedName name="ds">'[8]7  Інші витрати'!#REF!</definedName>
    <definedName name="Excel_BuiltIn_Database">'[9]Ener '!$A$1:$G$2645</definedName>
    <definedName name="Excel_BuiltIn_Print_Area" localSheetId="0">'Осн. фін. пок.'!$A$1:$H$189</definedName>
    <definedName name="Fact_Type_ID">#REF!</definedName>
    <definedName name="G">'[10]МТР Газ України'!$B$1</definedName>
    <definedName name="ij1sssss">'[11]7  Інші витрати'!#REF!</definedName>
    <definedName name="LastItem">[12]Лист1!$A$1</definedName>
    <definedName name="Load">'[13]МТР Газ України'!$B$4</definedName>
    <definedName name="Load_ID">'[14]МТР Газ України'!$B$4</definedName>
    <definedName name="Load_ID_10">'[15]7  Інші витрати'!#REF!</definedName>
    <definedName name="Load_ID_11">'[16]МТР Газ України'!$B$4</definedName>
    <definedName name="Load_ID_12">'[16]МТР Газ України'!$B$4</definedName>
    <definedName name="Load_ID_13">'[16]МТР Газ України'!$B$4</definedName>
    <definedName name="Load_ID_14">'[16]МТР Газ України'!$B$4</definedName>
    <definedName name="Load_ID_15">'[16]МТР Газ України'!$B$4</definedName>
    <definedName name="Load_ID_16">'[16]МТР Газ України'!$B$4</definedName>
    <definedName name="Load_ID_17">'[16]МТР Газ України'!$B$4</definedName>
    <definedName name="Load_ID_18">'[17]МТР Газ України'!$B$4</definedName>
    <definedName name="Load_ID_19">'[18]МТР Газ України'!$B$4</definedName>
    <definedName name="Load_ID_20">'[17]МТР Газ України'!$B$4</definedName>
    <definedName name="Load_ID_200">'[13]МТР Газ України'!$B$4</definedName>
    <definedName name="Load_ID_21">'[19]МТР Газ України'!$B$4</definedName>
    <definedName name="Load_ID_23">'[18]МТР Газ України'!$B$4</definedName>
    <definedName name="Load_ID_25">'[19]МТР Газ України'!$B$4</definedName>
    <definedName name="Load_ID_542">'[20]МТР Газ України'!$B$4</definedName>
    <definedName name="Load_ID_6">'[16]МТР Газ України'!$B$4</definedName>
    <definedName name="OpDate">[4]Inform!$E$5</definedName>
    <definedName name="OpDate_21">[5]Inform!$E$5</definedName>
    <definedName name="OpDate_25">[5]Inform!$E$5</definedName>
    <definedName name="OpDate_6">[6]Inform!$E$5</definedName>
    <definedName name="QR">[21]Inform!$E$5</definedName>
    <definedName name="qw">[3]Inform!$E$5</definedName>
    <definedName name="qwert">[3]Inform!$G$2</definedName>
    <definedName name="qwerty">'[2]МТР Газ України'!$B$4</definedName>
    <definedName name="ShowFil">[12]!ShowFil</definedName>
    <definedName name="SU_ID">#REF!</definedName>
    <definedName name="Time_ID">'[14]МТР Газ України'!$B$1</definedName>
    <definedName name="Time_ID_10">'[15]7  Інші витрати'!#REF!</definedName>
    <definedName name="Time_ID_11">'[16]МТР Газ України'!$B$1</definedName>
    <definedName name="Time_ID_12">'[16]МТР Газ України'!$B$1</definedName>
    <definedName name="Time_ID_13">'[16]МТР Газ України'!$B$1</definedName>
    <definedName name="Time_ID_14">'[16]МТР Газ України'!$B$1</definedName>
    <definedName name="Time_ID_15">'[16]МТР Газ України'!$B$1</definedName>
    <definedName name="Time_ID_16">'[16]МТР Газ України'!$B$1</definedName>
    <definedName name="Time_ID_17">'[16]МТР Газ України'!$B$1</definedName>
    <definedName name="Time_ID_18">'[17]МТР Газ України'!$B$1</definedName>
    <definedName name="Time_ID_19">'[18]МТР Газ України'!$B$1</definedName>
    <definedName name="Time_ID_20">'[17]МТР Газ України'!$B$1</definedName>
    <definedName name="Time_ID_21">'[19]МТР Газ України'!$B$1</definedName>
    <definedName name="Time_ID_23">'[18]МТР Газ України'!$B$1</definedName>
    <definedName name="Time_ID_25">'[19]МТР Газ України'!$B$1</definedName>
    <definedName name="Time_ID_6">'[16]МТР Газ України'!$B$1</definedName>
    <definedName name="Time_ID0">'[14]МТР Газ України'!$F$1</definedName>
    <definedName name="Time_ID0_10">'[15]7  Інші витрати'!#REF!</definedName>
    <definedName name="Time_ID0_11">'[16]МТР Газ України'!$F$1</definedName>
    <definedName name="Time_ID0_12">'[16]МТР Газ України'!$F$1</definedName>
    <definedName name="Time_ID0_13">'[16]МТР Газ України'!$F$1</definedName>
    <definedName name="Time_ID0_14">'[16]МТР Газ України'!$F$1</definedName>
    <definedName name="Time_ID0_15">'[16]МТР Газ України'!$F$1</definedName>
    <definedName name="Time_ID0_16">'[16]МТР Газ України'!$F$1</definedName>
    <definedName name="Time_ID0_17">'[16]МТР Газ України'!$F$1</definedName>
    <definedName name="Time_ID0_18">'[17]МТР Газ України'!$F$1</definedName>
    <definedName name="Time_ID0_19">'[18]МТР Газ України'!$F$1</definedName>
    <definedName name="Time_ID0_20">'[17]МТР Газ України'!$F$1</definedName>
    <definedName name="Time_ID0_21">'[19]МТР Газ України'!$F$1</definedName>
    <definedName name="Time_ID0_23">'[18]МТР Газ України'!$F$1</definedName>
    <definedName name="Time_ID0_25">'[19]МТР Газ України'!$F$1</definedName>
    <definedName name="Time_ID0_6">'[16]МТР Газ України'!$F$1</definedName>
    <definedName name="ttttttt">#REF!</definedName>
    <definedName name="Unit">[4]Inform!$E$38</definedName>
    <definedName name="Unit_21">[5]Inform!$E$38</definedName>
    <definedName name="Unit_25">[5]Inform!$E$38</definedName>
    <definedName name="Unit_6">[6]Inform!$E$38</definedName>
    <definedName name="WQER">'[22]МТР Газ України'!$B$4</definedName>
    <definedName name="wr">'[22]МТР Газ України'!$B$4</definedName>
    <definedName name="yyyy">#REF!</definedName>
    <definedName name="zx">'[2]МТР Газ України'!$F$1</definedName>
    <definedName name="zxc">[3]Inform!$E$38</definedName>
    <definedName name="а">'[11]7  Інші витрати'!#REF!</definedName>
    <definedName name="ав">#REF!</definedName>
    <definedName name="аен">'[22]МТР Газ України'!$B$4</definedName>
    <definedName name="в">'[23]МТР Газ України'!$F$1</definedName>
    <definedName name="ватт">'[24]БАЗА  '!#REF!</definedName>
    <definedName name="Д">'[13]МТР Газ України'!$B$4</definedName>
    <definedName name="е">#REF!</definedName>
    <definedName name="є">#REF!</definedName>
    <definedName name="_xlnm.Print_Titles" localSheetId="0">'Осн. фін. пок.'!$28:$30</definedName>
    <definedName name="і">[25]Inform!$F$2</definedName>
    <definedName name="ів">#REF!</definedName>
    <definedName name="ів___0">#REF!</definedName>
    <definedName name="ів_22">#REF!</definedName>
    <definedName name="ів_26">#REF!</definedName>
    <definedName name="іваіа">'[26]7  Інші витрати'!#REF!</definedName>
    <definedName name="іваф">#REF!</definedName>
    <definedName name="івів">'[10]МТР Газ України'!$B$1</definedName>
    <definedName name="іцу">[21]Inform!$G$2</definedName>
    <definedName name="йуц">#REF!</definedName>
    <definedName name="йцу">#REF!</definedName>
    <definedName name="йцуйй">#REF!</definedName>
    <definedName name="йцукц">'[26]7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пок.'!$A$1:$H$189</definedName>
    <definedName name="п">'[11]7  Інші витрати'!#REF!</definedName>
    <definedName name="пдв">'[13]МТР Газ України'!$B$4</definedName>
    <definedName name="пдв_утг">'[13]МТР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#REF!</definedName>
    <definedName name="ппп">[27]Inform!$E$6</definedName>
    <definedName name="р">#REF!</definedName>
    <definedName name="т">[28]Inform!$E$6</definedName>
    <definedName name="тариф">[29]Inform!$G$2</definedName>
    <definedName name="уйцукйцуйу">#REF!</definedName>
    <definedName name="уке">[30]Inform!$G$2</definedName>
    <definedName name="УТГ">'[13]МТР Газ України'!$B$4</definedName>
    <definedName name="фів">'[22]МТР Газ України'!$B$4</definedName>
    <definedName name="фіваіф">'[26]7  Інші витрати'!#REF!</definedName>
    <definedName name="фф">'[23]МТР Газ України'!$F$1</definedName>
    <definedName name="ц">'[11]7  Інші витрати'!#REF!</definedName>
    <definedName name="ччч">'[31]БАЗА  '!#REF!</definedName>
    <definedName name="ш">#REF!</definedName>
  </definedNames>
  <calcPr calcId="162913"/>
  <fileRecoveryPr repairLoad="1"/>
</workbook>
</file>

<file path=xl/calcChain.xml><?xml version="1.0" encoding="utf-8"?>
<calcChain xmlns="http://schemas.openxmlformats.org/spreadsheetml/2006/main">
  <c r="D183" i="1" l="1"/>
  <c r="D182" i="1"/>
  <c r="D181" i="1"/>
  <c r="D180" i="1"/>
  <c r="D179" i="1"/>
  <c r="D178" i="1"/>
  <c r="G109" i="1"/>
  <c r="G110" i="1"/>
  <c r="J55" i="1"/>
  <c r="J34" i="1"/>
  <c r="J54" i="1"/>
  <c r="J164" i="1"/>
  <c r="J165" i="1"/>
  <c r="J166" i="1"/>
  <c r="J167" i="1"/>
  <c r="J168" i="1"/>
  <c r="J169" i="1"/>
  <c r="J171" i="1"/>
  <c r="J172" i="1"/>
  <c r="J173" i="1"/>
  <c r="J174" i="1"/>
  <c r="J175" i="1"/>
  <c r="J176" i="1"/>
  <c r="J112" i="1"/>
  <c r="J114" i="1"/>
  <c r="J115" i="1"/>
  <c r="J116" i="1"/>
  <c r="J117" i="1"/>
  <c r="J118" i="1"/>
  <c r="J119" i="1"/>
  <c r="J121" i="1"/>
  <c r="J122" i="1"/>
  <c r="J124" i="1"/>
  <c r="K97" i="1"/>
  <c r="K99" i="1"/>
  <c r="K100" i="1"/>
  <c r="K101" i="1"/>
  <c r="K102" i="1"/>
  <c r="K104" i="1"/>
  <c r="K105" i="1"/>
  <c r="K107" i="1"/>
  <c r="K108" i="1"/>
  <c r="K109" i="1"/>
  <c r="K110" i="1"/>
  <c r="J104" i="1"/>
  <c r="J105" i="1"/>
  <c r="J107" i="1"/>
  <c r="J108" i="1"/>
  <c r="J109" i="1"/>
  <c r="J110" i="1"/>
  <c r="J58" i="1"/>
  <c r="K54" i="1"/>
  <c r="K55" i="1"/>
  <c r="K57" i="1"/>
  <c r="K58" i="1"/>
  <c r="K59" i="1"/>
  <c r="K60" i="1"/>
  <c r="K62" i="1"/>
  <c r="K64" i="1"/>
  <c r="K65" i="1"/>
  <c r="K66" i="1"/>
  <c r="K67" i="1"/>
  <c r="K68" i="1"/>
  <c r="K69" i="1"/>
  <c r="K70" i="1"/>
  <c r="K71" i="1"/>
  <c r="K72" i="1"/>
  <c r="K73" i="1"/>
  <c r="K74" i="1"/>
  <c r="K75" i="1"/>
  <c r="K76" i="1"/>
  <c r="K77" i="1"/>
  <c r="K79" i="1"/>
  <c r="K81" i="1"/>
  <c r="K82" i="1"/>
  <c r="K84" i="1"/>
  <c r="K85" i="1"/>
  <c r="K86" i="1"/>
  <c r="K88" i="1"/>
  <c r="K89" i="1"/>
  <c r="K91" i="1"/>
  <c r="K92" i="1"/>
  <c r="K93" i="1"/>
  <c r="J89" i="1"/>
  <c r="J91" i="1"/>
  <c r="J92" i="1"/>
  <c r="J93" i="1"/>
  <c r="J77" i="1"/>
  <c r="J79" i="1"/>
  <c r="J81" i="1"/>
  <c r="J82" i="1"/>
  <c r="J84" i="1"/>
  <c r="J85" i="1"/>
  <c r="J86" i="1"/>
  <c r="J88" i="1"/>
  <c r="J69" i="1"/>
  <c r="J70" i="1"/>
  <c r="J71" i="1"/>
  <c r="J72" i="1"/>
  <c r="J73" i="1"/>
  <c r="J74" i="1"/>
  <c r="J75" i="1"/>
  <c r="J76" i="1"/>
  <c r="J35" i="1"/>
  <c r="J36" i="1"/>
  <c r="J38" i="1"/>
  <c r="J39" i="1"/>
  <c r="J41" i="1"/>
  <c r="J42" i="1"/>
  <c r="J43" i="1"/>
  <c r="J44" i="1"/>
  <c r="J46" i="1"/>
  <c r="J47" i="1"/>
  <c r="J48" i="1"/>
  <c r="J45" i="1" s="1"/>
  <c r="J40" i="1" s="1"/>
  <c r="J49" i="1"/>
  <c r="J50" i="1"/>
  <c r="J51" i="1"/>
  <c r="D130" i="1"/>
  <c r="D133" i="1"/>
  <c r="F133" i="1"/>
  <c r="H140" i="1"/>
  <c r="H138" i="1"/>
  <c r="C45" i="1"/>
  <c r="C40" i="1"/>
  <c r="C130" i="1"/>
  <c r="F113" i="1"/>
  <c r="F123" i="1" s="1"/>
  <c r="F120" i="1" s="1"/>
  <c r="G38" i="1"/>
  <c r="G39" i="1"/>
  <c r="G41" i="1"/>
  <c r="G42" i="1"/>
  <c r="G43" i="1"/>
  <c r="G44" i="1"/>
  <c r="G46" i="1"/>
  <c r="G47" i="1"/>
  <c r="G48" i="1"/>
  <c r="G49" i="1"/>
  <c r="G50" i="1"/>
  <c r="F183" i="1"/>
  <c r="H183" i="1" s="1"/>
  <c r="G183" i="1"/>
  <c r="D156" i="1"/>
  <c r="H46" i="1"/>
  <c r="D83" i="1"/>
  <c r="J83" i="1" s="1"/>
  <c r="D80" i="1"/>
  <c r="K80" i="1" s="1"/>
  <c r="E45" i="1"/>
  <c r="E40" i="1"/>
  <c r="G40" i="1" s="1"/>
  <c r="F45" i="1"/>
  <c r="H45" i="1"/>
  <c r="D45" i="1"/>
  <c r="D40" i="1"/>
  <c r="F130" i="1"/>
  <c r="E130" i="1"/>
  <c r="G130" i="1" s="1"/>
  <c r="H34" i="1"/>
  <c r="H35" i="1"/>
  <c r="H36" i="1"/>
  <c r="H54" i="1"/>
  <c r="H55" i="1"/>
  <c r="H57" i="1"/>
  <c r="H58" i="1"/>
  <c r="H60" i="1"/>
  <c r="H64" i="1"/>
  <c r="H65" i="1"/>
  <c r="H66" i="1"/>
  <c r="H68" i="1"/>
  <c r="H76" i="1"/>
  <c r="H104" i="1"/>
  <c r="H107" i="1"/>
  <c r="H108" i="1"/>
  <c r="H134" i="1"/>
  <c r="H135" i="1"/>
  <c r="H136" i="1"/>
  <c r="H137" i="1"/>
  <c r="H139" i="1"/>
  <c r="H158" i="1"/>
  <c r="H159" i="1"/>
  <c r="H160" i="1"/>
  <c r="H161" i="1"/>
  <c r="H162" i="1"/>
  <c r="H164" i="1"/>
  <c r="H165" i="1"/>
  <c r="H166" i="1"/>
  <c r="H167" i="1"/>
  <c r="H168" i="1"/>
  <c r="H169" i="1"/>
  <c r="H171" i="1"/>
  <c r="H172" i="1"/>
  <c r="H173" i="1"/>
  <c r="H174" i="1"/>
  <c r="H175" i="1"/>
  <c r="H176" i="1"/>
  <c r="H157" i="1"/>
  <c r="G159" i="1"/>
  <c r="G160" i="1"/>
  <c r="G161" i="1"/>
  <c r="G162" i="1"/>
  <c r="G164" i="1"/>
  <c r="G165" i="1"/>
  <c r="G166" i="1"/>
  <c r="G167" i="1"/>
  <c r="G168" i="1"/>
  <c r="G169" i="1"/>
  <c r="G171" i="1"/>
  <c r="G172" i="1"/>
  <c r="G173" i="1"/>
  <c r="G174" i="1"/>
  <c r="G175" i="1"/>
  <c r="G176" i="1"/>
  <c r="G158" i="1"/>
  <c r="G114" i="1"/>
  <c r="G115" i="1"/>
  <c r="G116" i="1"/>
  <c r="G117" i="1"/>
  <c r="G118" i="1"/>
  <c r="G119" i="1"/>
  <c r="G121" i="1"/>
  <c r="G122" i="1"/>
  <c r="G124" i="1"/>
  <c r="G104" i="1"/>
  <c r="G105" i="1"/>
  <c r="G107" i="1"/>
  <c r="G108" i="1"/>
  <c r="G84" i="1"/>
  <c r="G79" i="1"/>
  <c r="G76" i="1"/>
  <c r="G64" i="1"/>
  <c r="G65" i="1"/>
  <c r="G66" i="1"/>
  <c r="G68" i="1"/>
  <c r="G60" i="1"/>
  <c r="G55" i="1"/>
  <c r="G57" i="1"/>
  <c r="G58" i="1"/>
  <c r="G36" i="1"/>
  <c r="G54" i="1"/>
  <c r="G35" i="1"/>
  <c r="D113" i="1"/>
  <c r="D123" i="1" s="1"/>
  <c r="J123" i="1" s="1"/>
  <c r="G85" i="1"/>
  <c r="J67" i="1"/>
  <c r="J68" i="1"/>
  <c r="J65" i="1"/>
  <c r="J66" i="1"/>
  <c r="J64" i="1"/>
  <c r="J63" i="1" s="1"/>
  <c r="J60" i="1"/>
  <c r="J57" i="1"/>
  <c r="J56" i="1" s="1"/>
  <c r="J53" i="1" s="1"/>
  <c r="E133" i="1"/>
  <c r="H119" i="1"/>
  <c r="D63" i="1"/>
  <c r="C33" i="1"/>
  <c r="D37" i="1"/>
  <c r="E37" i="1"/>
  <c r="F37" i="1"/>
  <c r="C37" i="1"/>
  <c r="F129" i="1"/>
  <c r="D163" i="1"/>
  <c r="E78" i="1"/>
  <c r="E83" i="1"/>
  <c r="G83" i="1" s="1"/>
  <c r="C147" i="1"/>
  <c r="D33" i="1"/>
  <c r="C106" i="1"/>
  <c r="F33" i="1"/>
  <c r="G33" i="1" s="1"/>
  <c r="F179" i="1"/>
  <c r="G179" i="1"/>
  <c r="H179" i="1"/>
  <c r="F180" i="1"/>
  <c r="F181" i="1"/>
  <c r="G181" i="1" s="1"/>
  <c r="F182" i="1"/>
  <c r="G182" i="1" s="1"/>
  <c r="F178" i="1"/>
  <c r="G178" i="1"/>
  <c r="D103" i="1"/>
  <c r="C142" i="1"/>
  <c r="C129" i="1" s="1"/>
  <c r="D129" i="1"/>
  <c r="E33" i="1"/>
  <c r="G34" i="1"/>
  <c r="G62" i="1"/>
  <c r="C63" i="1"/>
  <c r="C56" i="1" s="1"/>
  <c r="C53" i="1" s="1"/>
  <c r="E63" i="1"/>
  <c r="E56" i="1" s="1"/>
  <c r="F63" i="1"/>
  <c r="G69" i="1"/>
  <c r="G70" i="1"/>
  <c r="G71" i="1"/>
  <c r="G72" i="1"/>
  <c r="G73" i="1"/>
  <c r="G74" i="1"/>
  <c r="G75" i="1"/>
  <c r="G77" i="1"/>
  <c r="G80" i="1"/>
  <c r="G81" i="1"/>
  <c r="C78" i="1"/>
  <c r="G86" i="1"/>
  <c r="C87" i="1"/>
  <c r="D87" i="1"/>
  <c r="E87" i="1"/>
  <c r="F87" i="1"/>
  <c r="G88" i="1"/>
  <c r="G89" i="1"/>
  <c r="D90" i="1"/>
  <c r="E90" i="1"/>
  <c r="F90" i="1"/>
  <c r="F78" i="1" s="1"/>
  <c r="G78" i="1" s="1"/>
  <c r="G91" i="1"/>
  <c r="G92" i="1"/>
  <c r="G93" i="1"/>
  <c r="C98" i="1"/>
  <c r="D98" i="1"/>
  <c r="K98" i="1" s="1"/>
  <c r="F98" i="1"/>
  <c r="G98" i="1"/>
  <c r="G99" i="1"/>
  <c r="G100" i="1"/>
  <c r="G101" i="1"/>
  <c r="G102" i="1"/>
  <c r="C103" i="1"/>
  <c r="E103" i="1"/>
  <c r="F103" i="1"/>
  <c r="K103" i="1"/>
  <c r="D106" i="1"/>
  <c r="E106" i="1"/>
  <c r="E111" i="1" s="1"/>
  <c r="F106" i="1"/>
  <c r="G106" i="1"/>
  <c r="C113" i="1"/>
  <c r="E113" i="1"/>
  <c r="H113" i="1" s="1"/>
  <c r="C120" i="1"/>
  <c r="E120" i="1"/>
  <c r="G120" i="1" s="1"/>
  <c r="C133" i="1"/>
  <c r="G134" i="1"/>
  <c r="G135" i="1"/>
  <c r="G136" i="1"/>
  <c r="G137" i="1"/>
  <c r="G138" i="1"/>
  <c r="G139" i="1"/>
  <c r="G140" i="1"/>
  <c r="G141" i="1"/>
  <c r="E142" i="1"/>
  <c r="H145" i="1"/>
  <c r="G143" i="1"/>
  <c r="G144" i="1"/>
  <c r="D147" i="1"/>
  <c r="E147" i="1"/>
  <c r="F147" i="1"/>
  <c r="G147" i="1" s="1"/>
  <c r="G148" i="1"/>
  <c r="G149" i="1"/>
  <c r="G150" i="1"/>
  <c r="C151" i="1"/>
  <c r="D151" i="1"/>
  <c r="E151" i="1"/>
  <c r="F151" i="1"/>
  <c r="G152" i="1"/>
  <c r="G153" i="1"/>
  <c r="G154" i="1"/>
  <c r="F156" i="1"/>
  <c r="G156" i="1"/>
  <c r="H156" i="1"/>
  <c r="G157" i="1"/>
  <c r="C163" i="1"/>
  <c r="E163" i="1"/>
  <c r="G163" i="1" s="1"/>
  <c r="F163" i="1"/>
  <c r="J163" i="1"/>
  <c r="C170" i="1"/>
  <c r="D170" i="1"/>
  <c r="E170" i="1"/>
  <c r="F170" i="1"/>
  <c r="G184" i="1"/>
  <c r="G132" i="1"/>
  <c r="G145" i="1"/>
  <c r="G90" i="1"/>
  <c r="H178" i="1"/>
  <c r="G133" i="1"/>
  <c r="F40" i="1"/>
  <c r="C111" i="1"/>
  <c r="C32" i="1"/>
  <c r="C94" i="1" s="1"/>
  <c r="E53" i="1"/>
  <c r="E52" i="1" s="1"/>
  <c r="E95" i="1" s="1"/>
  <c r="E32" i="1"/>
  <c r="E94" i="1" s="1"/>
  <c r="J106" i="1"/>
  <c r="J103" i="1"/>
  <c r="F111" i="1"/>
  <c r="G45" i="1"/>
  <c r="K106" i="1"/>
  <c r="H181" i="1"/>
  <c r="G123" i="1"/>
  <c r="C52" i="1" l="1"/>
  <c r="C95" i="1"/>
  <c r="C96" i="1" s="1"/>
  <c r="C128" i="1" s="1"/>
  <c r="E96" i="1"/>
  <c r="J170" i="1"/>
  <c r="G111" i="1"/>
  <c r="K90" i="1"/>
  <c r="J33" i="1"/>
  <c r="D120" i="1"/>
  <c r="J120" i="1" s="1"/>
  <c r="D177" i="1"/>
  <c r="D111" i="1"/>
  <c r="K111" i="1" s="1"/>
  <c r="G63" i="1"/>
  <c r="H33" i="1"/>
  <c r="H163" i="1"/>
  <c r="H40" i="1"/>
  <c r="G151" i="1"/>
  <c r="G87" i="1"/>
  <c r="D32" i="1"/>
  <c r="D94" i="1" s="1"/>
  <c r="G37" i="1"/>
  <c r="J37" i="1"/>
  <c r="H133" i="1"/>
  <c r="J80" i="1"/>
  <c r="J90" i="1"/>
  <c r="E126" i="1"/>
  <c r="E127" i="1"/>
  <c r="E128" i="1"/>
  <c r="C126" i="1"/>
  <c r="C127" i="1"/>
  <c r="H103" i="1"/>
  <c r="G103" i="1"/>
  <c r="F56" i="1"/>
  <c r="H63" i="1"/>
  <c r="H180" i="1"/>
  <c r="G180" i="1"/>
  <c r="F32" i="1"/>
  <c r="J32" i="1"/>
  <c r="F177" i="1"/>
  <c r="H170" i="1"/>
  <c r="E129" i="1"/>
  <c r="G142" i="1"/>
  <c r="G129" i="1" s="1"/>
  <c r="G170" i="1"/>
  <c r="H111" i="1"/>
  <c r="H106" i="1"/>
  <c r="J87" i="1"/>
  <c r="K87" i="1"/>
  <c r="D78" i="1"/>
  <c r="H182" i="1"/>
  <c r="K63" i="1"/>
  <c r="H130" i="1"/>
  <c r="K83" i="1"/>
  <c r="J113" i="1"/>
  <c r="G113" i="1"/>
  <c r="D56" i="1"/>
  <c r="J111" i="1" l="1"/>
  <c r="K56" i="1"/>
  <c r="D53" i="1"/>
  <c r="K78" i="1"/>
  <c r="J78" i="1"/>
  <c r="J52" i="1" s="1"/>
  <c r="H32" i="1"/>
  <c r="G32" i="1"/>
  <c r="F94" i="1"/>
  <c r="H56" i="1"/>
  <c r="F53" i="1"/>
  <c r="G56" i="1"/>
  <c r="G177" i="1"/>
  <c r="H177" i="1"/>
  <c r="D52" i="1" l="1"/>
  <c r="K53" i="1"/>
  <c r="H53" i="1"/>
  <c r="F52" i="1"/>
  <c r="G53" i="1"/>
  <c r="G94" i="1"/>
  <c r="H94" i="1"/>
  <c r="J94" i="1"/>
  <c r="K94" i="1"/>
  <c r="G52" i="1" l="1"/>
  <c r="H52" i="1"/>
  <c r="F95" i="1"/>
  <c r="D95" i="1"/>
  <c r="K52" i="1"/>
  <c r="J95" i="1" l="1"/>
  <c r="D96" i="1"/>
  <c r="K95" i="1"/>
  <c r="H95" i="1"/>
  <c r="G95" i="1"/>
  <c r="F96" i="1"/>
  <c r="H96" i="1" l="1"/>
  <c r="F127" i="1"/>
  <c r="F128" i="1"/>
  <c r="F126" i="1"/>
  <c r="G96" i="1"/>
  <c r="D126" i="1"/>
  <c r="D127" i="1"/>
  <c r="J96" i="1"/>
  <c r="D128" i="1"/>
  <c r="K96" i="1"/>
  <c r="H126" i="1" l="1"/>
  <c r="G126" i="1"/>
  <c r="G127" i="1"/>
  <c r="H127" i="1"/>
  <c r="H128" i="1"/>
  <c r="G128" i="1"/>
</calcChain>
</file>

<file path=xl/sharedStrings.xml><?xml version="1.0" encoding="utf-8"?>
<sst xmlns="http://schemas.openxmlformats.org/spreadsheetml/2006/main" count="252" uniqueCount="230">
  <si>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</si>
  <si>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</si>
  <si>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Рік</t>
  </si>
  <si>
    <t>Коди</t>
  </si>
  <si>
    <t xml:space="preserve">Підприємство  </t>
  </si>
  <si>
    <t>КНП СОР " Сумський обласний клінічний лікарсько-фізкультурний диспансер"</t>
  </si>
  <si>
    <t xml:space="preserve">за ЄДРПОУ </t>
  </si>
  <si>
    <t xml:space="preserve">Організаційно-правова форма </t>
  </si>
  <si>
    <t>комунальне некомерційне підприємство</t>
  </si>
  <si>
    <t>за КОПФГ</t>
  </si>
  <si>
    <t>Територія</t>
  </si>
  <si>
    <t>40022 м.Суми,вул.Лучанська,44</t>
  </si>
  <si>
    <t>за КОАТУУ</t>
  </si>
  <si>
    <r>
      <rPr>
        <sz val="14"/>
        <rFont val="Times New Roman"/>
        <family val="1"/>
        <charset val="204"/>
      </rPr>
      <t xml:space="preserve">Орган управління  </t>
    </r>
    <r>
      <rPr>
        <b/>
        <i/>
        <sz val="14"/>
        <rFont val="Times New Roman"/>
        <family val="1"/>
        <charset val="204"/>
      </rPr>
      <t xml:space="preserve"> </t>
    </r>
  </si>
  <si>
    <t>Сумська обласна рада</t>
  </si>
  <si>
    <t>за СПОДУ</t>
  </si>
  <si>
    <t xml:space="preserve">Галузь     </t>
  </si>
  <si>
    <t>Медицина</t>
  </si>
  <si>
    <t>за ЗКГНГ</t>
  </si>
  <si>
    <t xml:space="preserve">Вид економічної діяльності    </t>
  </si>
  <si>
    <t>Діяльність лікувальних закладів</t>
  </si>
  <si>
    <t xml:space="preserve">за  КВЕД  </t>
  </si>
  <si>
    <t>Одиниця виміру, тис. грн</t>
  </si>
  <si>
    <t>Стандарти звітності П(с)БОУ</t>
  </si>
  <si>
    <t>Форма власності</t>
  </si>
  <si>
    <t>Комунальна власність</t>
  </si>
  <si>
    <t>Стандарти звітності МСФЗ</t>
  </si>
  <si>
    <t>Середньооблікова кількість штатних працівників</t>
  </si>
  <si>
    <t xml:space="preserve">Місцезнаходження  </t>
  </si>
  <si>
    <t xml:space="preserve">Телефон </t>
  </si>
  <si>
    <t>(0542)66-11-86</t>
  </si>
  <si>
    <t xml:space="preserve">Прізвище та ініціали керівника  </t>
  </si>
  <si>
    <t>ЗВІТ</t>
  </si>
  <si>
    <t xml:space="preserve">ПРО ВИКОНАННЯ ФІНАНСОВОГО ПЛАНУ НЕКОМЕРЦІЙНОГО ПІДПРИЄМСТВА </t>
  </si>
  <si>
    <t>(квартал, рік)</t>
  </si>
  <si>
    <t>Основні фінансові показники</t>
  </si>
  <si>
    <t>Найменування показника</t>
  </si>
  <si>
    <t xml:space="preserve">Код рядка </t>
  </si>
  <si>
    <t>Факт наростаючим підсумком з початку року</t>
  </si>
  <si>
    <t>минулий рік</t>
  </si>
  <si>
    <t>поточний рік</t>
  </si>
  <si>
    <t xml:space="preserve">план </t>
  </si>
  <si>
    <t>факт</t>
  </si>
  <si>
    <t>відхилення,  +/–</t>
  </si>
  <si>
    <t>виконання, %</t>
  </si>
  <si>
    <t>І. Формування фінансових результатів</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</si>
  <si>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</si>
  <si>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</si>
  <si>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</si>
  <si>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</si>
  <si>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</si>
  <si>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</si>
  <si>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</si>
  <si>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</si>
  <si>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</si>
  <si>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</si>
  <si>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</si>
  <si>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</si>
  <si>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t>1045/1</t>
  </si>
  <si>
    <t>1045/2</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</si>
  <si>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</si>
  <si>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</si>
  <si>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</si>
  <si>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</si>
  <si>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</si>
  <si>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</si>
  <si>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</si>
  <si>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</si>
  <si>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</si>
  <si>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</si>
  <si>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 xml:space="preserve"> </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</si>
  <si>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</si>
  <si>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</si>
  <si>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</si>
  <si>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</si>
  <si>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</si>
  <si>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</si>
  <si>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</si>
  <si>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</si>
  <si>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</si>
  <si>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</si>
  <si>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</si>
  <si>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та допомоги</t>
  </si>
  <si>
    <t>Стипендії</t>
  </si>
  <si>
    <r>
      <rPr>
        <sz val="14"/>
        <rFont val="Times New Roman"/>
        <family val="1"/>
        <charset val="204"/>
      </rPr>
      <t>Інші виплати населенню (</t>
    </r>
    <r>
      <rPr>
        <i/>
        <sz val="14"/>
        <rFont val="Times New Roman"/>
        <family val="1"/>
        <charset val="204"/>
      </rPr>
      <t>розшифрувати)</t>
    </r>
  </si>
  <si>
    <t>Амортизація</t>
  </si>
  <si>
    <r>
      <rPr>
        <sz val="14"/>
        <rFont val="Times New Roman"/>
        <family val="1"/>
        <charset val="204"/>
      </rPr>
      <t xml:space="preserve">Інші поточні витрати </t>
    </r>
    <r>
      <rPr>
        <i/>
        <sz val="14"/>
        <rFont val="Times New Roman"/>
        <family val="1"/>
        <charset val="204"/>
      </rPr>
      <t>(податок на землю, повернення коштів за комунальні послуги</t>
    </r>
  </si>
  <si>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</si>
  <si>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</si>
  <si>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</si>
  <si>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</si>
  <si>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</si>
  <si>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</si>
  <si>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</si>
  <si>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</si>
  <si>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</si>
  <si>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</si>
  <si>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</si>
  <si>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</si>
  <si>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</si>
  <si>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</si>
  <si>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Інші витрати (розшифрувати)</t>
  </si>
  <si>
    <t>УСЬОГО ДОХОДИ</t>
  </si>
  <si>
    <t>УСЬОГО ВИТРАТИ</t>
  </si>
  <si>
    <t>Фінансовий результат</t>
  </si>
  <si>
    <t>IІ. Розрахунки з бюджетом</t>
  </si>
  <si>
    <t>Сплата податків та зборів до Державного бюджету України (податкові платежі), усього, у тому числі:</t>
  </si>
  <si>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</si>
  <si>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</si>
  <si>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рентна плата за транспортування</t>
  </si>
  <si>
    <t>рентна плата за користування надрами</t>
  </si>
  <si>
    <t>Сплата податків та зборів до місцевих бюджетів (податкові платежі)</t>
  </si>
  <si>
    <t>податок на доходи фізичних осіб</t>
  </si>
  <si>
    <t>податок на землю</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</si>
  <si>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</si>
  <si>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</si>
  <si>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військовий збір</t>
  </si>
  <si>
    <t>частка орендної плати, що перераховується до місцевого бюджету</t>
  </si>
  <si>
    <t xml:space="preserve">інші податки, збори та платежі на користь держави
</t>
  </si>
  <si>
    <t xml:space="preserve">Усього виплат на користь держави </t>
  </si>
  <si>
    <t>ІІІ. Капітальні інвестиції</t>
  </si>
  <si>
    <t>Капітальні інвестиції, усього, у тому числі:</t>
  </si>
  <si>
    <t>капітальне будівництво</t>
  </si>
  <si>
    <t>придбання (виготовлення) основних засобів</t>
  </si>
  <si>
    <t>придбання (виготовлення) інших необоротних матеріальних активів</t>
  </si>
  <si>
    <t>придбання (створення) нематеріальних активів</t>
  </si>
  <si>
    <t>модернізація, модифікація (добудова, дообладнання, реконструкція) основних засобів</t>
  </si>
  <si>
    <t>капітальний ремонт</t>
  </si>
  <si>
    <t>Джерела капітальних інвестицій, усього, у тому числі:</t>
  </si>
  <si>
    <t>залучені кредитні кошти</t>
  </si>
  <si>
    <t>8100/1</t>
  </si>
  <si>
    <t>бюджетне фінансування</t>
  </si>
  <si>
    <t>8100/2</t>
  </si>
  <si>
    <t>власні кошти</t>
  </si>
  <si>
    <t>8100/3</t>
  </si>
  <si>
    <t>інші джерела</t>
  </si>
  <si>
    <t>8100/4</t>
  </si>
  <si>
    <t>ІV. Коефіцієнтний аналіз</t>
  </si>
  <si>
    <t>Рентабельність діяльності</t>
  </si>
  <si>
    <t>Рентабельність активів</t>
  </si>
  <si>
    <t>Рентабельність власного капіталу</t>
  </si>
  <si>
    <t>Коефіцієнт фінансової стійкості</t>
  </si>
  <si>
    <t>Коефіцієнт зносу основних засобів</t>
  </si>
  <si>
    <t>V. Звіт про фінансовий стан</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</si>
  <si>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</si>
  <si>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</si>
  <si>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</si>
  <si>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</si>
  <si>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</si>
  <si>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</si>
  <si>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дебіторська заборгованість</t>
  </si>
  <si>
    <t>Усього активи</t>
  </si>
  <si>
    <t>Довгострокові зобов'язання і забезпечення</t>
  </si>
  <si>
    <t>Усього зобов'язання і забезпечення</t>
  </si>
  <si>
    <t>У тому числі державні гранти і субсидії</t>
  </si>
  <si>
    <t>У тому числі фінансові запозичення</t>
  </si>
  <si>
    <t>Власний капітал</t>
  </si>
  <si>
    <t>Отримано залучених коштів, усього, у тому числі:</t>
  </si>
  <si>
    <t>11000</t>
  </si>
  <si>
    <t>довгострокові зобов'язання</t>
  </si>
  <si>
    <t>11001</t>
  </si>
  <si>
    <t>короткострокові зобов'язання</t>
  </si>
  <si>
    <t>11002</t>
  </si>
  <si>
    <t>інші фінансові зобов'язання</t>
  </si>
  <si>
    <t>11003</t>
  </si>
  <si>
    <t>Повернено залучених коштів, усього, у тому числі:</t>
  </si>
  <si>
    <t>11010</t>
  </si>
  <si>
    <t>11011</t>
  </si>
  <si>
    <t>11012</t>
  </si>
  <si>
    <t>11013</t>
  </si>
  <si>
    <t>VII. Дані про персонал та витрати на оплату праці</t>
  </si>
  <si>
    <r>
      <rPr>
        <b/>
        <sz val="14"/>
        <rFont val="Times New Roman"/>
        <family val="1"/>
        <charset val="204"/>
      </rP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</si>
  <si>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12000</t>
  </si>
  <si>
    <t>директор</t>
  </si>
  <si>
    <t>12001</t>
  </si>
  <si>
    <t>адміністративно-управлінський персонал</t>
  </si>
  <si>
    <t>12002</t>
  </si>
  <si>
    <t>лікарі</t>
  </si>
  <si>
    <t>12003</t>
  </si>
  <si>
    <t>середній медичний персонал</t>
  </si>
  <si>
    <t>12004</t>
  </si>
  <si>
    <t>молодший медичний персонал</t>
  </si>
  <si>
    <t>12005</t>
  </si>
  <si>
    <t>інші працівники</t>
  </si>
  <si>
    <t>12006</t>
  </si>
  <si>
    <t>Фонд оплати праці, у тому числі:</t>
  </si>
  <si>
    <t>13000</t>
  </si>
  <si>
    <t>13001</t>
  </si>
  <si>
    <t>13002</t>
  </si>
  <si>
    <t>13003</t>
  </si>
  <si>
    <t>13004</t>
  </si>
  <si>
    <t>13005</t>
  </si>
  <si>
    <t>13006</t>
  </si>
  <si>
    <t>Витрати на оплату праці</t>
  </si>
  <si>
    <t>14000</t>
  </si>
  <si>
    <t>14001</t>
  </si>
  <si>
    <t>14002</t>
  </si>
  <si>
    <t>14003</t>
  </si>
  <si>
    <t>14004</t>
  </si>
  <si>
    <t>14005</t>
  </si>
  <si>
    <t>14006</t>
  </si>
  <si>
    <t>Середньомісячні витрати на оплату праці одного працівника (гривень), усього, у тому числі:</t>
  </si>
  <si>
    <t>15000</t>
  </si>
  <si>
    <t>15001</t>
  </si>
  <si>
    <t>15002</t>
  </si>
  <si>
    <t>15003</t>
  </si>
  <si>
    <t>15004</t>
  </si>
  <si>
    <t>15005</t>
  </si>
  <si>
    <t>15006</t>
  </si>
  <si>
    <t>Сума простроченої заборгованості із заробітної плати на кінець звітного періоду</t>
  </si>
  <si>
    <t>16000</t>
  </si>
  <si>
    <t>_____________________________</t>
  </si>
  <si>
    <t xml:space="preserve">                                                 (посада)</t>
  </si>
  <si>
    <t>(підпис)</t>
  </si>
  <si>
    <t xml:space="preserve">         (ініціали, прізвище)    </t>
  </si>
  <si>
    <t>42022,м.Суми, вул. Лучанська, 44</t>
  </si>
  <si>
    <t>Ємець Наталія Анатоліївна</t>
  </si>
  <si>
    <r>
      <t xml:space="preserve">інші доходи </t>
    </r>
    <r>
      <rPr>
        <i/>
        <sz val="14"/>
        <rFont val="Times New Roman"/>
        <family val="1"/>
      </rPr>
      <t>(розшифрувати)</t>
    </r>
  </si>
  <si>
    <t>Ємець Н.А.</t>
  </si>
  <si>
    <t>Поточні зобов'язання і забезпечення (доходи майбутніх періодів)</t>
  </si>
  <si>
    <t>відсотки банку, нараховані на тимчасово вільні кошти</t>
  </si>
  <si>
    <t>1045/3</t>
  </si>
  <si>
    <t>доходи від оприбуткування матеріалів, у зв'язку зі знищенням ОЗ та використаннім матеріалів, отриманих безоплатно</t>
  </si>
  <si>
    <t>сума амортизаційних відрахувань ОЗ, отриманих безоплатно</t>
  </si>
  <si>
    <t>Директор</t>
  </si>
  <si>
    <t>05481033</t>
  </si>
  <si>
    <t>UA59080270010287243</t>
  </si>
  <si>
    <t>ІV квартал 2024р.</t>
  </si>
  <si>
    <t>Звітний період (ІV квартал 2024 рік)</t>
  </si>
  <si>
    <t>9 міс.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</si>
</sst>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_(* #,##0_);_(* \(#,##0\);_(* &quot;-&quot;_);_(@_)"/>
    <numFmt numFmtId="165" formatCode="_(* #,##0.00_);_(* \(#,##0.00\);_(* &quot;-&quot;??_);_(@_)"/>
    <numFmt numFmtId="166" formatCode="_-* #,##0.00\ _г_р_н_._-;\-* #,##0.00\ _г_р_н_._-;_-* \-??\ _г_р_н_._-;_-@_-"/>
    <numFmt numFmtId="167" formatCode="###\ ##0.000"/>
    <numFmt numFmtId="168" formatCode="_(\$* #,##0.00_);_(\$* \(#,##0.00\);_(\$* \-??_);_(@_)"/>
    <numFmt numFmtId="169" formatCode="_(* #,##0_);_(* \(#,##0\);_(* \-_);_(@_)"/>
    <numFmt numFmtId="170" formatCode="_(* #,##0.00_);_(* \(#,##0.00\);_(* \-??_);_(@_)"/>
    <numFmt numFmtId="171" formatCode="_-* #,##0.00_₴_-;\-* #,##0.00_₴_-;_-* \-??_₴_-;_-@_-"/>
    <numFmt numFmtId="172" formatCode="#,##0.00&quot;р.&quot;;\-#,##0.00&quot;р.&quot;"/>
    <numFmt numFmtId="173" formatCode="#,##0.0_ ;[Red]\-#,##0.0\ "/>
    <numFmt numFmtId="174" formatCode="_-* #,##0.00_р_._-;\-* #,##0.00_р_._-;_-* \-??_р_._-;_-@_-"/>
    <numFmt numFmtId="175" formatCode="#,##0&quot;р.&quot;;[Red]\-#,##0&quot;р.&quot;"/>
    <numFmt numFmtId="176" formatCode="0.0;\(0.0\);\ ;\-"/>
    <numFmt numFmtId="177" formatCode="_(* #,##0.0_);_(* \(#,##0.0\);_(* \-_);_(@_)"/>
    <numFmt numFmtId="178" formatCode="#,##0.0"/>
    <numFmt numFmtId="179" formatCode="#,##0.0_);\(#,##0.0\)"/>
    <numFmt numFmtId="180" formatCode="0.0_);\(0.0\)"/>
    <numFmt numFmtId="181" formatCode="#"/>
    <numFmt numFmtId="182" formatCode="_(* #,##0.0_);_(* \(#,##0.0\);_(* &quot;-&quot;?_);_(@_)"/>
    <numFmt numFmtId="183" formatCode="_(* #,##0.0_);_(* \(#,##0.0\);_(* &quot;-&quot;_);_(@_)"/>
    <numFmt numFmtId="184" formatCode="0.0"/>
    <numFmt numFmtId="185" formatCode="_-* #,##0.0\ _₴_-;\-* #,##0.0\ _₴_-;_-* &quot;-&quot;?\ _₴_-;_-@_-"/>
  </numFmts>
  <fonts count="71">
    <font>
      <sz val="10"/>
      <name val="Arial Cyr"/>
      <charset val="204"/>
    </font>
    <font>
      <sz val="10"/>
      <name val="Arial"/>
      <charset val="204"/>
    </font>
    <font>
      <sz val="11"/>
      <color indexed="8"/>
      <name val="Calibri"/>
      <family val="2"/>
      <charset val="204"/>
    </font>
    <font>
      <sz val="11"/>
      <color indexed="8"/>
      <name val="Arial Cyr"/>
      <family val="2"/>
      <charset val="204"/>
    </font>
    <font>
      <sz val="11"/>
      <color indexed="9"/>
      <name val="Calibri"/>
      <family val="2"/>
      <charset val="204"/>
    </font>
    <font>
      <sz val="11"/>
      <color indexed="9"/>
      <name val="Arial Cyr"/>
      <family val="2"/>
      <charset val="204"/>
    </font>
    <font>
      <sz val="11"/>
      <color indexed="20"/>
      <name val="Calibri"/>
      <family val="2"/>
      <charset val="204"/>
    </font>
    <font>
      <b/>
      <sz val="11"/>
      <color indexed="52"/>
      <name val="Calibri"/>
      <family val="2"/>
      <charset val="204"/>
    </font>
    <font>
      <b/>
      <sz val="11"/>
      <color indexed="9"/>
      <name val="Calibri"/>
      <family val="2"/>
      <charset val="204"/>
    </font>
    <font>
      <b/>
      <sz val="12"/>
      <name val="Arial"/>
      <family val="2"/>
      <charset val="204"/>
    </font>
    <font>
      <sz val="10"/>
      <name val="Arial"/>
      <family val="2"/>
      <charset val="204"/>
    </font>
    <font>
      <i/>
      <sz val="11"/>
      <color indexed="23"/>
      <name val="Calibri"/>
      <family val="2"/>
      <charset val="204"/>
    </font>
    <font>
      <sz val="10"/>
      <name val="FreeSet"/>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u/>
      <sz val="10"/>
      <color indexed="12"/>
      <name val="Arial"/>
      <family val="2"/>
      <charset val="204"/>
    </font>
    <font>
      <sz val="11"/>
      <color indexed="62"/>
      <name val="Calibri"/>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sz val="11"/>
      <color indexed="52"/>
      <name val="Calibri"/>
      <family val="2"/>
      <charset val="204"/>
    </font>
    <font>
      <sz val="11"/>
      <color indexed="60"/>
      <name val="Calibri"/>
      <family val="2"/>
      <charset val="204"/>
    </font>
    <font>
      <b/>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8"/>
      <name val="Arial"/>
      <family val="2"/>
      <charset val="204"/>
    </font>
    <font>
      <sz val="10"/>
      <name val="Arial Cyr"/>
      <family val="2"/>
      <charset val="204"/>
    </font>
    <font>
      <sz val="11"/>
      <color indexed="20"/>
      <name val="Arial Cyr"/>
      <family val="2"/>
      <charset val="204"/>
    </font>
    <font>
      <i/>
      <sz val="11"/>
      <color indexed="23"/>
      <name val="Arial Cyr"/>
      <family val="2"/>
      <charset val="204"/>
    </font>
    <font>
      <sz val="11"/>
      <color indexed="52"/>
      <name val="Arial Cyr"/>
      <family val="2"/>
      <charset val="204"/>
    </font>
    <font>
      <sz val="11"/>
      <color indexed="10"/>
      <name val="Arial Cyr"/>
      <family val="2"/>
      <charset val="204"/>
    </font>
    <font>
      <sz val="11"/>
      <color indexed="17"/>
      <name val="Arial Cyr"/>
      <family val="2"/>
      <charset val="204"/>
    </font>
    <font>
      <sz val="10"/>
      <name val="Petersburg"/>
      <charset val="204"/>
    </font>
    <font>
      <sz val="10"/>
      <name val="Tahoma"/>
      <family val="2"/>
      <charset val="204"/>
    </font>
    <font>
      <sz val="14"/>
      <name val="Times New Roman"/>
      <family val="1"/>
      <charset val="204"/>
    </font>
    <font>
      <u/>
      <sz val="14"/>
      <name val="Times New Roman"/>
      <family val="1"/>
      <charset val="204"/>
    </font>
    <font>
      <b/>
      <sz val="14"/>
      <name val="Times New Roman"/>
      <family val="1"/>
      <charset val="204"/>
    </font>
    <font>
      <b/>
      <i/>
      <sz val="14"/>
      <name val="Times New Roman"/>
      <family val="1"/>
      <charset val="204"/>
    </font>
    <font>
      <i/>
      <sz val="14"/>
      <name val="Times New Roman"/>
      <family val="1"/>
      <charset val="204"/>
    </font>
    <font>
      <sz val="10"/>
      <name val="Arial Cyr"/>
      <charset val="204"/>
    </font>
    <font>
      <b/>
      <sz val="14"/>
      <name val="Times New Roman"/>
      <family val="1"/>
    </font>
    <font>
      <sz val="14"/>
      <name val="Times New Roman"/>
      <family val="1"/>
    </font>
    <font>
      <i/>
      <sz val="14"/>
      <name val="Times New Roman"/>
      <family val="1"/>
    </font>
    <font>
      <b/>
      <sz val="16"/>
      <name val="Times New Roman"/>
      <family val="1"/>
      <charset val="204"/>
    </font>
    <font>
      <sz val="16"/>
      <name val="Times New Roman"/>
      <family val="1"/>
      <charset val="204"/>
    </font>
    <font>
      <b/>
      <i/>
      <sz val="16"/>
      <name val="Times New Roman"/>
      <family val="1"/>
      <charset val="204"/>
    </font>
    <font>
      <sz val="16"/>
      <color indexed="8"/>
      <name val="Times New Roman"/>
      <family val="1"/>
      <charset val="204"/>
    </font>
    <font>
      <b/>
      <sz val="10"/>
      <name val="Times New Roman"/>
      <family val="1"/>
      <charset val="204"/>
    </font>
    <font>
      <b/>
      <sz val="16"/>
      <color theme="1"/>
      <name val="Times New Roman"/>
      <family val="1"/>
      <charset val="204"/>
    </font>
  </fonts>
  <fills count="2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1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19"/>
      </patternFill>
    </fill>
    <fill>
      <patternFill patternType="solid">
        <fgColor indexed="22"/>
        <bgColor indexed="31"/>
      </patternFill>
    </fill>
    <fill>
      <patternFill patternType="solid">
        <fgColor indexed="55"/>
        <bgColor indexed="23"/>
      </patternFill>
    </fill>
    <fill>
      <patternFill patternType="solid">
        <fgColor indexed="9"/>
        <bgColor indexed="26"/>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8"/>
      </left>
      <right style="thin">
        <color indexed="8"/>
      </right>
      <top style="double">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medium">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8"/>
      </top>
      <bottom style="medium">
        <color indexed="8"/>
      </bottom>
      <diagonal/>
    </border>
    <border>
      <left/>
      <right/>
      <top/>
      <bottom style="thin">
        <color indexed="64"/>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8"/>
      </left>
      <right style="thin">
        <color indexed="8"/>
      </right>
      <top style="medium">
        <color indexed="8"/>
      </top>
      <bottom style="medium">
        <color indexed="8"/>
      </bottom>
      <diagonal/>
    </border>
  </borders>
  <cellStyleXfs count="35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12" borderId="0" applyNumberFormat="0" applyBorder="0" applyAlignment="0" applyProtection="0"/>
    <xf numFmtId="0" fontId="4" fillId="12" borderId="0" applyNumberFormat="0" applyBorder="0" applyAlignment="0" applyProtection="0"/>
    <xf numFmtId="0" fontId="5" fillId="9" borderId="0" applyNumberFormat="0" applyBorder="0" applyAlignment="0" applyProtection="0"/>
    <xf numFmtId="0" fontId="4" fillId="9" borderId="0" applyNumberFormat="0" applyBorder="0" applyAlignment="0" applyProtection="0"/>
    <xf numFmtId="0" fontId="5" fillId="10" borderId="0" applyNumberFormat="0" applyBorder="0" applyAlignment="0" applyProtection="0"/>
    <xf numFmtId="0" fontId="4" fillId="10" borderId="0" applyNumberFormat="0" applyBorder="0" applyAlignment="0" applyProtection="0"/>
    <xf numFmtId="0" fontId="5" fillId="13"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49" fontId="9" fillId="0" borderId="3">
      <alignment horizontal="center" vertical="center"/>
      <protection locked="0"/>
    </xf>
    <xf numFmtId="166" fontId="61" fillId="0" borderId="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11" fillId="0" borderId="0" applyNumberFormat="0" applyFill="0" applyBorder="0" applyAlignment="0" applyProtection="0"/>
    <xf numFmtId="167" fontId="12" fillId="0" borderId="0" applyAlignment="0"/>
    <xf numFmtId="0" fontId="13"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7" borderId="1" applyNumberFormat="0" applyAlignment="0" applyProtection="0"/>
    <xf numFmtId="0" fontId="61" fillId="0" borderId="0" applyNumberFormat="0" applyAlignment="0">
      <protection locked="0"/>
    </xf>
    <xf numFmtId="0" fontId="61" fillId="0" borderId="0" applyNumberFormat="0" applyAlignment="0"/>
    <xf numFmtId="0" fontId="61" fillId="0" borderId="0" applyNumberFormat="0" applyAlignment="0"/>
    <xf numFmtId="0" fontId="61" fillId="0" borderId="0" applyNumberFormat="0" applyAlignment="0">
      <protection locked="0"/>
    </xf>
    <xf numFmtId="0" fontId="61" fillId="0" borderId="0" applyNumberFormat="0" applyAlignment="0"/>
    <xf numFmtId="0" fontId="61" fillId="0" borderId="0" applyNumberFormat="0" applyAlignment="0">
      <protection locked="0"/>
    </xf>
    <xf numFmtId="0" fontId="61" fillId="0" borderId="0" applyNumberFormat="0" applyAlignment="0"/>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0" fontId="61" fillId="0" borderId="0" applyNumberFormat="0" applyAlignment="0">
      <protection locked="0"/>
    </xf>
    <xf numFmtId="49" fontId="19" fillId="22" borderId="7">
      <alignment horizontal="left" vertical="center"/>
      <protection locked="0"/>
    </xf>
    <xf numFmtId="49" fontId="19" fillId="22" borderId="7">
      <alignment horizontal="left" vertical="center"/>
    </xf>
    <xf numFmtId="4" fontId="19" fillId="22" borderId="7">
      <alignment horizontal="right" vertical="center"/>
      <protection locked="0"/>
    </xf>
    <xf numFmtId="4" fontId="19" fillId="22" borderId="7">
      <alignment horizontal="right" vertical="center"/>
    </xf>
    <xf numFmtId="4" fontId="20" fillId="22" borderId="7">
      <alignment horizontal="right" vertical="center"/>
      <protection locked="0"/>
    </xf>
    <xf numFmtId="49" fontId="21" fillId="22" borderId="3">
      <alignment horizontal="left" vertical="center"/>
      <protection locked="0"/>
    </xf>
    <xf numFmtId="49" fontId="21" fillId="22" borderId="3">
      <alignment horizontal="left" vertical="center"/>
    </xf>
    <xf numFmtId="49" fontId="22" fillId="22" borderId="3">
      <alignment horizontal="left" vertical="center"/>
      <protection locked="0"/>
    </xf>
    <xf numFmtId="49" fontId="22" fillId="22" borderId="3">
      <alignment horizontal="left" vertical="center"/>
    </xf>
    <xf numFmtId="4" fontId="21" fillId="22" borderId="3">
      <alignment horizontal="right" vertical="center"/>
      <protection locked="0"/>
    </xf>
    <xf numFmtId="4" fontId="21" fillId="22" borderId="3">
      <alignment horizontal="right" vertical="center"/>
    </xf>
    <xf numFmtId="4" fontId="23" fillId="22" borderId="3">
      <alignment horizontal="right" vertical="center"/>
      <protection locked="0"/>
    </xf>
    <xf numFmtId="49" fontId="9" fillId="22" borderId="3">
      <alignment horizontal="left" vertical="center"/>
      <protection locked="0"/>
    </xf>
    <xf numFmtId="49" fontId="9" fillId="22" borderId="3">
      <alignment horizontal="left" vertical="center"/>
      <protection locked="0"/>
    </xf>
    <xf numFmtId="49" fontId="9" fillId="22" borderId="3">
      <alignment horizontal="left" vertical="center"/>
    </xf>
    <xf numFmtId="49" fontId="9" fillId="22" borderId="3">
      <alignment horizontal="left" vertical="center"/>
    </xf>
    <xf numFmtId="49" fontId="20" fillId="22" borderId="3">
      <alignment horizontal="left" vertical="center"/>
      <protection locked="0"/>
    </xf>
    <xf numFmtId="49" fontId="20" fillId="22" borderId="3">
      <alignment horizontal="left" vertical="center"/>
    </xf>
    <xf numFmtId="4" fontId="9" fillId="22" borderId="3">
      <alignment horizontal="right" vertical="center"/>
      <protection locked="0"/>
    </xf>
    <xf numFmtId="4" fontId="9" fillId="22" borderId="3">
      <alignment horizontal="right" vertical="center"/>
      <protection locked="0"/>
    </xf>
    <xf numFmtId="4" fontId="9" fillId="22" borderId="3">
      <alignment horizontal="right" vertical="center"/>
    </xf>
    <xf numFmtId="4" fontId="9" fillId="22" borderId="3">
      <alignment horizontal="right" vertical="center"/>
    </xf>
    <xf numFmtId="4" fontId="20" fillId="22" borderId="3">
      <alignment horizontal="right" vertical="center"/>
      <protection locked="0"/>
    </xf>
    <xf numFmtId="49" fontId="24" fillId="22" borderId="3">
      <alignment horizontal="left" vertical="center"/>
      <protection locked="0"/>
    </xf>
    <xf numFmtId="49" fontId="24" fillId="22" borderId="3">
      <alignment horizontal="left" vertical="center"/>
    </xf>
    <xf numFmtId="49" fontId="25" fillId="22" borderId="3">
      <alignment horizontal="left" vertical="center"/>
      <protection locked="0"/>
    </xf>
    <xf numFmtId="49" fontId="25" fillId="22" borderId="3">
      <alignment horizontal="left" vertical="center"/>
    </xf>
    <xf numFmtId="4" fontId="24" fillId="22" borderId="3">
      <alignment horizontal="right" vertical="center"/>
      <protection locked="0"/>
    </xf>
    <xf numFmtId="4" fontId="24" fillId="22" borderId="3">
      <alignment horizontal="right" vertical="center"/>
    </xf>
    <xf numFmtId="4" fontId="26" fillId="22" borderId="3">
      <alignment horizontal="right" vertical="center"/>
      <protection locked="0"/>
    </xf>
    <xf numFmtId="49" fontId="27" fillId="0" borderId="3">
      <alignment horizontal="left" vertical="center"/>
      <protection locked="0"/>
    </xf>
    <xf numFmtId="49" fontId="27" fillId="0" borderId="3">
      <alignment horizontal="left" vertical="center"/>
    </xf>
    <xf numFmtId="49" fontId="28" fillId="0" borderId="3">
      <alignment horizontal="left" vertical="center"/>
      <protection locked="0"/>
    </xf>
    <xf numFmtId="49" fontId="28" fillId="0" borderId="3">
      <alignment horizontal="left" vertical="center"/>
    </xf>
    <xf numFmtId="4" fontId="27" fillId="0" borderId="3">
      <alignment horizontal="right" vertical="center"/>
      <protection locked="0"/>
    </xf>
    <xf numFmtId="4" fontId="27" fillId="0" borderId="3">
      <alignment horizontal="right" vertical="center"/>
    </xf>
    <xf numFmtId="4" fontId="28" fillId="0" borderId="3">
      <alignment horizontal="right" vertical="center"/>
      <protection locked="0"/>
    </xf>
    <xf numFmtId="49" fontId="29" fillId="0" borderId="3">
      <alignment horizontal="left" vertical="center"/>
      <protection locked="0"/>
    </xf>
    <xf numFmtId="49" fontId="29" fillId="0" borderId="3">
      <alignment horizontal="left" vertical="center"/>
    </xf>
    <xf numFmtId="49" fontId="30" fillId="0" borderId="3">
      <alignment horizontal="left" vertical="center"/>
      <protection locked="0"/>
    </xf>
    <xf numFmtId="49" fontId="30" fillId="0" borderId="3">
      <alignment horizontal="left" vertical="center"/>
    </xf>
    <xf numFmtId="4" fontId="29" fillId="0" borderId="3">
      <alignment horizontal="right" vertical="center"/>
      <protection locked="0"/>
    </xf>
    <xf numFmtId="4" fontId="29" fillId="0" borderId="3">
      <alignment horizontal="right" vertical="center"/>
    </xf>
    <xf numFmtId="49" fontId="27" fillId="0" borderId="3">
      <alignment horizontal="left" vertical="center"/>
      <protection locked="0"/>
    </xf>
    <xf numFmtId="49" fontId="28" fillId="0" borderId="3">
      <alignment horizontal="left" vertical="center"/>
      <protection locked="0"/>
    </xf>
    <xf numFmtId="4" fontId="27" fillId="0" borderId="3">
      <alignment horizontal="right" vertical="center"/>
      <protection locked="0"/>
    </xf>
    <xf numFmtId="0" fontId="31" fillId="0" borderId="8" applyNumberFormat="0" applyFill="0" applyAlignment="0" applyProtection="0"/>
    <xf numFmtId="0" fontId="32" fillId="23" borderId="0" applyNumberFormat="0" applyBorder="0" applyAlignment="0" applyProtection="0"/>
    <xf numFmtId="0" fontId="10" fillId="0" borderId="0"/>
    <xf numFmtId="0" fontId="10" fillId="0" borderId="0"/>
    <xf numFmtId="0" fontId="10" fillId="0" borderId="0" applyNumberFormat="0" applyFill="0" applyAlignment="0">
      <protection locked="0"/>
    </xf>
    <xf numFmtId="0" fontId="61" fillId="24" borderId="9" applyNumberFormat="0" applyAlignment="0" applyProtection="0"/>
    <xf numFmtId="4" fontId="33" fillId="7" borderId="3">
      <alignment horizontal="right" vertical="center"/>
      <protection locked="0"/>
    </xf>
    <xf numFmtId="4" fontId="33" fillId="6" borderId="3">
      <alignment horizontal="right" vertical="center"/>
      <protection locked="0"/>
    </xf>
    <xf numFmtId="4" fontId="33" fillId="20" borderId="3">
      <alignment horizontal="right" vertical="center"/>
      <protection locked="0"/>
    </xf>
    <xf numFmtId="0" fontId="34" fillId="20" borderId="10" applyNumberFormat="0" applyAlignment="0" applyProtection="0"/>
    <xf numFmtId="49" fontId="9" fillId="0" borderId="3">
      <alignment horizontal="left" vertical="center" wrapText="1"/>
      <protection locked="0"/>
    </xf>
    <xf numFmtId="49" fontId="9" fillId="0" borderId="3">
      <alignment horizontal="left" vertical="center" wrapText="1"/>
      <protection locked="0"/>
    </xf>
    <xf numFmtId="0" fontId="35" fillId="0" borderId="0" applyNumberFormat="0" applyFill="0" applyBorder="0" applyAlignment="0" applyProtection="0"/>
    <xf numFmtId="0" fontId="36" fillId="0" borderId="11" applyNumberFormat="0" applyFill="0" applyAlignment="0" applyProtection="0"/>
    <xf numFmtId="0" fontId="37" fillId="0" borderId="0" applyNumberFormat="0" applyFill="0" applyBorder="0" applyAlignment="0" applyProtection="0"/>
    <xf numFmtId="0" fontId="5" fillId="16" borderId="0" applyNumberFormat="0" applyBorder="0" applyAlignment="0" applyProtection="0"/>
    <xf numFmtId="0" fontId="4" fillId="16" borderId="0" applyNumberFormat="0" applyBorder="0" applyAlignment="0" applyProtection="0"/>
    <xf numFmtId="0" fontId="5" fillId="17" borderId="0" applyNumberFormat="0" applyBorder="0" applyAlignment="0" applyProtection="0"/>
    <xf numFmtId="0" fontId="4" fillId="17" borderId="0" applyNumberFormat="0" applyBorder="0" applyAlignment="0" applyProtection="0"/>
    <xf numFmtId="0" fontId="5" fillId="18" borderId="0" applyNumberFormat="0" applyBorder="0" applyAlignment="0" applyProtection="0"/>
    <xf numFmtId="0" fontId="4" fillId="18" borderId="0" applyNumberFormat="0" applyBorder="0" applyAlignment="0" applyProtection="0"/>
    <xf numFmtId="0" fontId="5" fillId="13"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4" fillId="14" borderId="0" applyNumberFormat="0" applyBorder="0" applyAlignment="0" applyProtection="0"/>
    <xf numFmtId="0" fontId="5" fillId="19" borderId="0" applyNumberFormat="0" applyBorder="0" applyAlignment="0" applyProtection="0"/>
    <xf numFmtId="0" fontId="4" fillId="19" borderId="0" applyNumberFormat="0" applyBorder="0" applyAlignment="0" applyProtection="0"/>
    <xf numFmtId="0" fontId="38" fillId="7" borderId="1" applyNumberFormat="0" applyAlignment="0" applyProtection="0"/>
    <xf numFmtId="0" fontId="18" fillId="7" borderId="1" applyNumberFormat="0" applyAlignment="0" applyProtection="0"/>
    <xf numFmtId="0" fontId="39" fillId="20" borderId="10" applyNumberFormat="0" applyAlignment="0" applyProtection="0"/>
    <xf numFmtId="0" fontId="34" fillId="20" borderId="10" applyNumberFormat="0" applyAlignment="0" applyProtection="0"/>
    <xf numFmtId="0" fontId="40" fillId="20" borderId="1" applyNumberFormat="0" applyAlignment="0" applyProtection="0"/>
    <xf numFmtId="0" fontId="7" fillId="20" borderId="1" applyNumberFormat="0" applyAlignment="0" applyProtection="0"/>
    <xf numFmtId="168" fontId="61" fillId="0" borderId="0" applyFill="0" applyBorder="0" applyAlignment="0" applyProtection="0"/>
    <xf numFmtId="0" fontId="41" fillId="0" borderId="4" applyNumberFormat="0" applyFill="0" applyAlignment="0" applyProtection="0"/>
    <xf numFmtId="0" fontId="14" fillId="0" borderId="4" applyNumberFormat="0" applyFill="0" applyAlignment="0" applyProtection="0"/>
    <xf numFmtId="0" fontId="42" fillId="0" borderId="5" applyNumberFormat="0" applyFill="0" applyAlignment="0" applyProtection="0"/>
    <xf numFmtId="0" fontId="15" fillId="0" borderId="5" applyNumberFormat="0" applyFill="0" applyAlignment="0" applyProtection="0"/>
    <xf numFmtId="0" fontId="43" fillId="0" borderId="6" applyNumberFormat="0" applyFill="0" applyAlignment="0" applyProtection="0"/>
    <xf numFmtId="0" fontId="16" fillId="0" borderId="6" applyNumberFormat="0" applyFill="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4" fillId="0" borderId="11" applyNumberFormat="0" applyFill="0" applyAlignment="0" applyProtection="0"/>
    <xf numFmtId="0" fontId="36" fillId="0" borderId="11" applyNumberFormat="0" applyFill="0" applyAlignment="0" applyProtection="0"/>
    <xf numFmtId="0" fontId="45" fillId="21" borderId="2" applyNumberFormat="0" applyAlignment="0" applyProtection="0"/>
    <xf numFmtId="0" fontId="8" fillId="21" borderId="2" applyNumberForma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6" fillId="23" borderId="0" applyNumberFormat="0" applyBorder="0" applyAlignment="0" applyProtection="0"/>
    <xf numFmtId="0" fontId="32" fillId="23" borderId="0" applyNumberFormat="0" applyBorder="0" applyAlignment="0" applyProtection="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10" fillId="0" borderId="0"/>
    <xf numFmtId="0" fontId="47"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2" fillId="0" borderId="0"/>
    <xf numFmtId="0" fontId="2"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61" fillId="0" borderId="0"/>
    <xf numFmtId="0" fontId="10" fillId="0" borderId="0"/>
    <xf numFmtId="0" fontId="61" fillId="0" borderId="0" applyNumberFormat="0" applyFill="0" applyBorder="0" applyAlignment="0" applyProtection="0"/>
    <xf numFmtId="0" fontId="61" fillId="0" borderId="0" applyNumberFormat="0" applyFill="0" applyBorder="0" applyAlignment="0" applyProtection="0"/>
    <xf numFmtId="0" fontId="61" fillId="0" borderId="0"/>
    <xf numFmtId="0" fontId="10" fillId="0" borderId="0"/>
    <xf numFmtId="0" fontId="61" fillId="0" borderId="0"/>
    <xf numFmtId="0" fontId="61" fillId="0" borderId="0"/>
    <xf numFmtId="0" fontId="61" fillId="0" borderId="0"/>
    <xf numFmtId="0" fontId="61" fillId="0" borderId="0"/>
    <xf numFmtId="0" fontId="10" fillId="0" borderId="0"/>
    <xf numFmtId="0" fontId="49" fillId="3" borderId="0" applyNumberFormat="0" applyBorder="0" applyAlignment="0" applyProtection="0"/>
    <xf numFmtId="0" fontId="6" fillId="3" borderId="0" applyNumberFormat="0" applyBorder="0" applyAlignment="0" applyProtection="0"/>
    <xf numFmtId="0" fontId="50" fillId="0" borderId="0" applyNumberFormat="0" applyFill="0" applyBorder="0" applyAlignment="0" applyProtection="0"/>
    <xf numFmtId="0" fontId="11" fillId="0" borderId="0" applyNumberFormat="0" applyFill="0" applyBorder="0" applyAlignment="0" applyProtection="0"/>
    <xf numFmtId="0" fontId="61" fillId="24" borderId="9" applyNumberFormat="0" applyAlignment="0" applyProtection="0"/>
    <xf numFmtId="0" fontId="61" fillId="24" borderId="9" applyNumberFormat="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9" fontId="61" fillId="0" borderId="0" applyFill="0" applyBorder="0" applyAlignment="0" applyProtection="0"/>
    <xf numFmtId="0" fontId="51" fillId="0" borderId="8" applyNumberFormat="0" applyFill="0" applyAlignment="0" applyProtection="0"/>
    <xf numFmtId="0" fontId="31" fillId="0" borderId="8"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applyNumberFormat="0" applyFill="0" applyBorder="0" applyAlignment="0" applyProtection="0"/>
    <xf numFmtId="0" fontId="37" fillId="0" borderId="0" applyNumberFormat="0" applyFill="0" applyBorder="0" applyAlignment="0" applyProtection="0"/>
    <xf numFmtId="169" fontId="61" fillId="0" borderId="0" applyFill="0" applyBorder="0" applyAlignment="0" applyProtection="0"/>
    <xf numFmtId="170"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2"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1" fontId="61" fillId="0" borderId="0" applyFill="0" applyBorder="0" applyAlignment="0" applyProtection="0"/>
    <xf numFmtId="173" fontId="61" fillId="0" borderId="0" applyFill="0" applyBorder="0" applyAlignment="0" applyProtection="0"/>
    <xf numFmtId="173" fontId="61" fillId="0" borderId="0" applyFill="0" applyBorder="0" applyAlignment="0" applyProtection="0"/>
    <xf numFmtId="174" fontId="61" fillId="0" borderId="0" applyFill="0" applyBorder="0" applyAlignment="0" applyProtection="0"/>
    <xf numFmtId="166" fontId="61" fillId="0" borderId="0" applyFill="0" applyBorder="0" applyAlignment="0" applyProtection="0"/>
    <xf numFmtId="166" fontId="61" fillId="0" borderId="0" applyFill="0" applyBorder="0" applyAlignment="0" applyProtection="0"/>
    <xf numFmtId="166" fontId="61" fillId="0" borderId="0" applyFill="0" applyBorder="0" applyAlignment="0" applyProtection="0"/>
    <xf numFmtId="175" fontId="61" fillId="0" borderId="0" applyFill="0" applyBorder="0" applyAlignment="0" applyProtection="0"/>
    <xf numFmtId="166" fontId="61" fillId="0" borderId="0" applyFill="0" applyBorder="0" applyAlignment="0" applyProtection="0"/>
    <xf numFmtId="0" fontId="53" fillId="4" borderId="0" applyNumberFormat="0" applyBorder="0" applyAlignment="0" applyProtection="0"/>
    <xf numFmtId="0" fontId="13" fillId="4" borderId="0" applyNumberFormat="0" applyBorder="0" applyAlignment="0" applyProtection="0"/>
    <xf numFmtId="176" fontId="55" fillId="0" borderId="0" applyFill="0" applyBorder="0">
      <alignment horizontal="center" vertical="center" wrapText="1"/>
      <protection locked="0"/>
    </xf>
    <xf numFmtId="167" fontId="54" fillId="0" borderId="0">
      <alignment wrapText="1"/>
    </xf>
    <xf numFmtId="167" fontId="12" fillId="0" borderId="0">
      <alignment wrapText="1"/>
    </xf>
  </cellStyleXfs>
  <cellXfs count="148">
    <xf numFmtId="0" fontId="0" fillId="0" borderId="0" xfId="0"/>
    <xf numFmtId="0" fontId="56" fillId="0" borderId="0" xfId="0" applyFont="1" applyFill="1" applyBorder="1" applyAlignment="1">
      <alignment vertical="center"/>
    </xf>
    <xf numFmtId="0" fontId="56" fillId="0" borderId="0" xfId="0" applyFont="1" applyFill="1" applyBorder="1" applyAlignment="1">
      <alignment horizontal="center" vertical="center"/>
    </xf>
    <xf numFmtId="0" fontId="56" fillId="0" borderId="0" xfId="0" applyFont="1" applyFill="1" applyBorder="1" applyAlignment="1">
      <alignment horizontal="right" vertical="center"/>
    </xf>
    <xf numFmtId="0" fontId="0" fillId="0" borderId="0" xfId="0" applyFill="1"/>
    <xf numFmtId="0" fontId="57" fillId="0" borderId="0" xfId="0" applyFont="1" applyFill="1" applyBorder="1" applyAlignment="1">
      <alignment vertical="center"/>
    </xf>
    <xf numFmtId="0" fontId="56" fillId="0" borderId="0" xfId="0" applyFont="1" applyFill="1" applyBorder="1" applyAlignment="1">
      <alignment horizontal="left" vertical="center"/>
    </xf>
    <xf numFmtId="0" fontId="56" fillId="0" borderId="0" xfId="0" applyFont="1" applyFill="1" applyAlignment="1">
      <alignment horizontal="center" vertical="center"/>
    </xf>
    <xf numFmtId="0" fontId="56" fillId="0" borderId="12" xfId="0" applyFont="1" applyFill="1" applyBorder="1" applyAlignment="1">
      <alignment horizontal="left" vertical="center"/>
    </xf>
    <xf numFmtId="0" fontId="56" fillId="0" borderId="3" xfId="0" applyFont="1" applyFill="1" applyBorder="1" applyAlignment="1">
      <alignment horizontal="center" vertical="center"/>
    </xf>
    <xf numFmtId="0" fontId="56" fillId="0" borderId="13" xfId="0" applyFont="1" applyFill="1" applyBorder="1" applyAlignment="1">
      <alignment vertical="center" wrapText="1"/>
    </xf>
    <xf numFmtId="0" fontId="56" fillId="0" borderId="12" xfId="0" applyFont="1" applyFill="1" applyBorder="1" applyAlignment="1">
      <alignment vertical="center"/>
    </xf>
    <xf numFmtId="0" fontId="56" fillId="0" borderId="12" xfId="0" applyFont="1" applyFill="1" applyBorder="1" applyAlignment="1">
      <alignment vertical="center" wrapText="1"/>
    </xf>
    <xf numFmtId="0" fontId="56" fillId="0" borderId="3" xfId="0" applyFont="1" applyFill="1" applyBorder="1" applyAlignment="1">
      <alignment vertical="center" wrapText="1"/>
    </xf>
    <xf numFmtId="0" fontId="58" fillId="0" borderId="0" xfId="0" applyFont="1" applyFill="1" applyBorder="1" applyAlignment="1">
      <alignment horizontal="center" vertical="center"/>
    </xf>
    <xf numFmtId="0" fontId="56" fillId="0" borderId="0" xfId="0" applyFont="1" applyFill="1" applyAlignment="1">
      <alignment horizontal="left" vertical="center"/>
    </xf>
    <xf numFmtId="0" fontId="56" fillId="0" borderId="3" xfId="0" applyFont="1" applyFill="1" applyBorder="1" applyAlignment="1">
      <alignment horizontal="center" vertical="center" wrapText="1"/>
    </xf>
    <xf numFmtId="0" fontId="56" fillId="0" borderId="14" xfId="0" applyFont="1" applyFill="1" applyBorder="1" applyAlignment="1">
      <alignment horizontal="center" vertical="center" wrapText="1"/>
    </xf>
    <xf numFmtId="0" fontId="58" fillId="0" borderId="0" xfId="0" applyFont="1" applyFill="1" applyBorder="1" applyAlignment="1">
      <alignment vertical="center"/>
    </xf>
    <xf numFmtId="0" fontId="58" fillId="0" borderId="0" xfId="0" applyFont="1" applyFill="1" applyBorder="1" applyAlignment="1" applyProtection="1">
      <alignment horizontal="left" vertical="center"/>
      <protection locked="0"/>
    </xf>
    <xf numFmtId="0" fontId="56" fillId="0" borderId="0" xfId="0" applyFont="1" applyFill="1" applyAlignment="1">
      <alignment vertical="center"/>
    </xf>
    <xf numFmtId="0" fontId="56" fillId="0" borderId="0" xfId="0" applyFont="1" applyFill="1" applyBorder="1" applyAlignment="1">
      <alignment vertical="center" wrapText="1"/>
    </xf>
    <xf numFmtId="0" fontId="56" fillId="0" borderId="3" xfId="245" applyFont="1" applyFill="1" applyBorder="1" applyAlignment="1">
      <alignment horizontal="center" vertical="center"/>
    </xf>
    <xf numFmtId="0" fontId="58" fillId="0" borderId="3" xfId="0" applyFont="1" applyFill="1" applyBorder="1" applyAlignment="1" applyProtection="1">
      <alignment horizontal="left" vertical="center" wrapText="1"/>
      <protection locked="0"/>
    </xf>
    <xf numFmtId="0" fontId="56" fillId="0" borderId="3" xfId="0" applyFont="1" applyFill="1" applyBorder="1" applyAlignment="1">
      <alignment horizontal="left" vertical="center" wrapText="1"/>
    </xf>
    <xf numFmtId="0" fontId="56" fillId="0" borderId="3" xfId="245" applyFont="1" applyFill="1" applyBorder="1" applyAlignment="1">
      <alignment horizontal="left" vertical="center" wrapText="1"/>
    </xf>
    <xf numFmtId="0" fontId="56" fillId="0" borderId="3" xfId="0" applyFont="1" applyFill="1" applyBorder="1" applyAlignment="1" applyProtection="1">
      <alignment horizontal="left" vertical="center" wrapText="1"/>
      <protection locked="0"/>
    </xf>
    <xf numFmtId="0" fontId="58" fillId="0" borderId="15" xfId="0" applyFont="1" applyFill="1" applyBorder="1" applyAlignment="1" applyProtection="1">
      <alignment horizontal="left" vertical="center" wrapText="1"/>
      <protection locked="0"/>
    </xf>
    <xf numFmtId="0" fontId="56" fillId="0" borderId="3" xfId="0" applyNumberFormat="1" applyFont="1" applyFill="1" applyBorder="1" applyAlignment="1">
      <alignment horizontal="center" vertical="center" wrapText="1"/>
    </xf>
    <xf numFmtId="0" fontId="56" fillId="0" borderId="3" xfId="0" applyNumberFormat="1" applyFont="1" applyFill="1" applyBorder="1" applyAlignment="1">
      <alignment horizontal="center" vertical="center"/>
    </xf>
    <xf numFmtId="0" fontId="56" fillId="0" borderId="15" xfId="0" applyNumberFormat="1" applyFont="1" applyFill="1" applyBorder="1" applyAlignment="1">
      <alignment horizontal="center" vertical="center"/>
    </xf>
    <xf numFmtId="0" fontId="56" fillId="0" borderId="16" xfId="245" applyFont="1" applyFill="1" applyBorder="1" applyAlignment="1">
      <alignment horizontal="left" vertical="center" wrapText="1"/>
    </xf>
    <xf numFmtId="0" fontId="56" fillId="0" borderId="16" xfId="0" applyNumberFormat="1" applyFont="1" applyFill="1" applyBorder="1" applyAlignment="1">
      <alignment horizontal="center" vertical="center"/>
    </xf>
    <xf numFmtId="177" fontId="65" fillId="0" borderId="15" xfId="0" applyNumberFormat="1" applyFont="1" applyFill="1" applyBorder="1" applyAlignment="1">
      <alignment horizontal="center" vertical="center" wrapText="1"/>
    </xf>
    <xf numFmtId="183" fontId="66" fillId="0" borderId="17" xfId="0" applyNumberFormat="1" applyFont="1" applyFill="1" applyBorder="1" applyAlignment="1">
      <alignment horizontal="center" vertical="center" wrapText="1"/>
    </xf>
    <xf numFmtId="177" fontId="66" fillId="0" borderId="15" xfId="0" applyNumberFormat="1" applyFont="1" applyFill="1" applyBorder="1" applyAlignment="1">
      <alignment horizontal="center" vertical="center" wrapText="1"/>
    </xf>
    <xf numFmtId="183" fontId="67" fillId="0" borderId="17" xfId="0" applyNumberFormat="1" applyFont="1" applyFill="1" applyBorder="1" applyAlignment="1">
      <alignment horizontal="center" vertical="center" wrapText="1"/>
    </xf>
    <xf numFmtId="164" fontId="66" fillId="0" borderId="17" xfId="0" applyNumberFormat="1" applyFont="1" applyFill="1" applyBorder="1" applyAlignment="1">
      <alignment horizontal="center" vertical="center" wrapText="1"/>
    </xf>
    <xf numFmtId="169" fontId="66" fillId="0" borderId="15" xfId="0" applyNumberFormat="1" applyFont="1" applyFill="1" applyBorder="1" applyAlignment="1">
      <alignment horizontal="center" vertical="center" wrapText="1"/>
    </xf>
    <xf numFmtId="179" fontId="65" fillId="0" borderId="18" xfId="0" applyNumberFormat="1" applyFont="1" applyFill="1" applyBorder="1" applyAlignment="1">
      <alignment horizontal="right" vertical="center" wrapText="1"/>
    </xf>
    <xf numFmtId="177" fontId="66" fillId="0" borderId="17" xfId="0" applyNumberFormat="1" applyFont="1" applyFill="1" applyBorder="1" applyAlignment="1">
      <alignment horizontal="center" vertical="center" wrapText="1"/>
    </xf>
    <xf numFmtId="164" fontId="66" fillId="0" borderId="18" xfId="0" applyNumberFormat="1" applyFont="1" applyFill="1" applyBorder="1" applyAlignment="1">
      <alignment horizontal="center" vertical="center" wrapText="1"/>
    </xf>
    <xf numFmtId="180" fontId="68" fillId="0" borderId="15" xfId="0" applyNumberFormat="1" applyFont="1" applyFill="1" applyBorder="1" applyAlignment="1">
      <alignment horizontal="right" vertical="center" wrapText="1"/>
    </xf>
    <xf numFmtId="177" fontId="65" fillId="0" borderId="3" xfId="0" applyNumberFormat="1" applyFont="1" applyFill="1" applyBorder="1" applyAlignment="1">
      <alignment horizontal="center" vertical="center" wrapText="1"/>
    </xf>
    <xf numFmtId="177" fontId="66" fillId="0" borderId="3" xfId="0" applyNumberFormat="1" applyFont="1" applyFill="1" applyBorder="1" applyAlignment="1">
      <alignment horizontal="center" vertical="center" wrapText="1"/>
    </xf>
    <xf numFmtId="169" fontId="65" fillId="0" borderId="3" xfId="0" applyNumberFormat="1" applyFont="1" applyFill="1" applyBorder="1" applyAlignment="1">
      <alignment horizontal="center" vertical="center" wrapText="1"/>
    </xf>
    <xf numFmtId="182" fontId="66" fillId="0" borderId="15" xfId="0" applyNumberFormat="1" applyFont="1" applyFill="1" applyBorder="1" applyAlignment="1">
      <alignment horizontal="center" vertical="center" wrapText="1"/>
    </xf>
    <xf numFmtId="182" fontId="66" fillId="0" borderId="16" xfId="0" applyNumberFormat="1" applyFont="1" applyFill="1" applyBorder="1" applyAlignment="1">
      <alignment horizontal="center" vertical="center" wrapText="1"/>
    </xf>
    <xf numFmtId="182" fontId="66" fillId="0" borderId="18" xfId="0" applyNumberFormat="1" applyFont="1" applyFill="1" applyBorder="1" applyAlignment="1">
      <alignment horizontal="center" vertical="center" wrapText="1"/>
    </xf>
    <xf numFmtId="177" fontId="67" fillId="0" borderId="15" xfId="0" applyNumberFormat="1" applyFont="1" applyFill="1" applyBorder="1" applyAlignment="1">
      <alignment horizontal="center" vertical="center" wrapText="1"/>
    </xf>
    <xf numFmtId="177" fontId="65" fillId="0" borderId="18" xfId="0" applyNumberFormat="1" applyFont="1" applyFill="1" applyBorder="1" applyAlignment="1">
      <alignment horizontal="center" vertical="center" wrapText="1"/>
    </xf>
    <xf numFmtId="184" fontId="66" fillId="0" borderId="15" xfId="0" applyNumberFormat="1" applyFont="1" applyFill="1" applyBorder="1" applyAlignment="1">
      <alignment horizontal="right" vertical="center" wrapText="1"/>
    </xf>
    <xf numFmtId="0" fontId="65" fillId="0" borderId="3" xfId="0" applyFont="1" applyFill="1" applyBorder="1" applyAlignment="1">
      <alignment vertical="center"/>
    </xf>
    <xf numFmtId="177" fontId="66" fillId="0" borderId="19" xfId="0" applyNumberFormat="1" applyFont="1" applyFill="1" applyBorder="1" applyAlignment="1">
      <alignment horizontal="center" vertical="center" wrapText="1"/>
    </xf>
    <xf numFmtId="169" fontId="66" fillId="0" borderId="3" xfId="0" applyNumberFormat="1" applyFont="1" applyFill="1" applyBorder="1" applyAlignment="1">
      <alignment horizontal="center" vertical="center" wrapText="1"/>
    </xf>
    <xf numFmtId="179" fontId="65" fillId="0" borderId="3" xfId="0" applyNumberFormat="1" applyFont="1" applyFill="1" applyBorder="1" applyAlignment="1">
      <alignment horizontal="right" vertical="center" wrapText="1"/>
    </xf>
    <xf numFmtId="177" fontId="66" fillId="0" borderId="14" xfId="0" applyNumberFormat="1" applyFont="1" applyFill="1" applyBorder="1" applyAlignment="1">
      <alignment horizontal="center" vertical="center" wrapText="1"/>
    </xf>
    <xf numFmtId="177" fontId="66" fillId="0" borderId="16" xfId="0" applyNumberFormat="1" applyFont="1" applyFill="1" applyBorder="1" applyAlignment="1">
      <alignment horizontal="center" vertical="center" wrapText="1"/>
    </xf>
    <xf numFmtId="179" fontId="66" fillId="0" borderId="15" xfId="0" applyNumberFormat="1" applyFont="1" applyFill="1" applyBorder="1" applyAlignment="1">
      <alignment horizontal="right" vertical="center" wrapText="1"/>
    </xf>
    <xf numFmtId="178" fontId="66" fillId="0" borderId="3" xfId="0" applyNumberFormat="1" applyFont="1" applyFill="1" applyBorder="1" applyAlignment="1">
      <alignment horizontal="right" vertical="center" wrapText="1"/>
    </xf>
    <xf numFmtId="169" fontId="58" fillId="0" borderId="15" xfId="0" applyNumberFormat="1" applyFont="1" applyFill="1" applyBorder="1" applyAlignment="1">
      <alignment horizontal="center" vertical="center" wrapText="1"/>
    </xf>
    <xf numFmtId="169" fontId="56" fillId="0" borderId="15" xfId="0" applyNumberFormat="1" applyFont="1" applyFill="1" applyBorder="1" applyAlignment="1">
      <alignment horizontal="center" vertical="center" wrapText="1"/>
    </xf>
    <xf numFmtId="169" fontId="58" fillId="0" borderId="3" xfId="0" applyNumberFormat="1" applyFont="1" applyFill="1" applyBorder="1" applyAlignment="1">
      <alignment horizontal="center" vertical="center" wrapText="1"/>
    </xf>
    <xf numFmtId="181" fontId="66" fillId="0" borderId="3" xfId="0" applyNumberFormat="1" applyFont="1" applyFill="1" applyBorder="1" applyAlignment="1">
      <alignment horizontal="right" vertical="center" wrapText="1"/>
    </xf>
    <xf numFmtId="178" fontId="66" fillId="0" borderId="18" xfId="0" applyNumberFormat="1" applyFont="1" applyFill="1" applyBorder="1" applyAlignment="1">
      <alignment horizontal="right" vertical="center" wrapText="1"/>
    </xf>
    <xf numFmtId="184" fontId="66" fillId="0" borderId="3" xfId="0" applyNumberFormat="1" applyFont="1" applyFill="1" applyBorder="1" applyAlignment="1">
      <alignment horizontal="right" vertical="center" wrapText="1"/>
    </xf>
    <xf numFmtId="169" fontId="60" fillId="0" borderId="0" xfId="0" applyNumberFormat="1" applyFont="1" applyFill="1" applyBorder="1" applyAlignment="1">
      <alignment horizontal="center" vertical="center" wrapText="1"/>
    </xf>
    <xf numFmtId="0" fontId="56" fillId="0" borderId="18" xfId="0" applyFont="1" applyFill="1" applyBorder="1" applyAlignment="1">
      <alignment vertical="center"/>
    </xf>
    <xf numFmtId="0" fontId="58" fillId="0" borderId="18" xfId="0" applyFont="1" applyFill="1" applyBorder="1" applyAlignment="1">
      <alignment vertical="center"/>
    </xf>
    <xf numFmtId="177" fontId="58" fillId="0" borderId="18" xfId="0" applyNumberFormat="1" applyFont="1" applyFill="1" applyBorder="1" applyAlignment="1">
      <alignment vertical="center"/>
    </xf>
    <xf numFmtId="165" fontId="58" fillId="0" borderId="18" xfId="0" applyNumberFormat="1" applyFont="1" applyFill="1" applyBorder="1" applyAlignment="1">
      <alignment vertical="center"/>
    </xf>
    <xf numFmtId="185" fontId="58" fillId="0" borderId="18" xfId="0" applyNumberFormat="1" applyFont="1" applyFill="1" applyBorder="1" applyAlignment="1">
      <alignment vertical="center"/>
    </xf>
    <xf numFmtId="0" fontId="56" fillId="0" borderId="18" xfId="0" applyFont="1" applyFill="1" applyBorder="1" applyAlignment="1">
      <alignment horizontal="center" vertical="center"/>
    </xf>
    <xf numFmtId="185" fontId="58" fillId="0" borderId="0" xfId="0" applyNumberFormat="1" applyFont="1" applyFill="1" applyBorder="1" applyAlignment="1">
      <alignment vertical="center"/>
    </xf>
    <xf numFmtId="0" fontId="58" fillId="0" borderId="3" xfId="182" applyNumberFormat="1" applyFont="1" applyFill="1" applyBorder="1" applyAlignment="1">
      <alignment vertical="center" wrapText="1"/>
      <protection locked="0"/>
    </xf>
    <xf numFmtId="0" fontId="56" fillId="0" borderId="3" xfId="182" applyNumberFormat="1" applyFont="1" applyFill="1" applyBorder="1" applyAlignment="1">
      <alignment vertical="center" wrapText="1"/>
      <protection locked="0"/>
    </xf>
    <xf numFmtId="0" fontId="60" fillId="0" borderId="3" xfId="182" applyNumberFormat="1" applyFont="1" applyFill="1" applyBorder="1" applyAlignment="1">
      <alignment vertical="center" wrapText="1"/>
      <protection locked="0"/>
    </xf>
    <xf numFmtId="0" fontId="56" fillId="0" borderId="3" xfId="0" applyFont="1" applyFill="1" applyBorder="1" applyAlignment="1" applyProtection="1">
      <alignment vertical="center" wrapText="1"/>
      <protection locked="0"/>
    </xf>
    <xf numFmtId="0" fontId="56" fillId="0" borderId="12" xfId="0" applyFont="1" applyFill="1" applyBorder="1" applyAlignment="1">
      <alignment horizontal="center" vertical="center"/>
    </xf>
    <xf numFmtId="169" fontId="66" fillId="0" borderId="18" xfId="0" applyNumberFormat="1" applyFont="1" applyFill="1" applyBorder="1" applyAlignment="1">
      <alignment horizontal="center" vertical="center" wrapText="1"/>
    </xf>
    <xf numFmtId="0" fontId="58" fillId="0" borderId="3" xfId="0" applyFont="1" applyFill="1" applyBorder="1" applyAlignment="1" applyProtection="1">
      <alignment vertical="center" wrapText="1"/>
      <protection locked="0"/>
    </xf>
    <xf numFmtId="49" fontId="58" fillId="0" borderId="3" xfId="182" applyNumberFormat="1" applyFont="1" applyFill="1" applyBorder="1" applyAlignment="1">
      <alignment vertical="center" wrapText="1"/>
      <protection locked="0"/>
    </xf>
    <xf numFmtId="49" fontId="56" fillId="0" borderId="3" xfId="182" applyNumberFormat="1" applyFont="1" applyFill="1" applyBorder="1" applyAlignment="1">
      <alignment vertical="center" wrapText="1"/>
      <protection locked="0"/>
    </xf>
    <xf numFmtId="49" fontId="59" fillId="0" borderId="3" xfId="182" applyNumberFormat="1" applyFont="1" applyFill="1" applyBorder="1" applyAlignment="1">
      <alignment vertical="center" wrapText="1"/>
      <protection locked="0"/>
    </xf>
    <xf numFmtId="177" fontId="66" fillId="0" borderId="13" xfId="0" applyNumberFormat="1" applyFont="1" applyFill="1" applyBorder="1" applyAlignment="1">
      <alignment horizontal="center" vertical="center" wrapText="1"/>
    </xf>
    <xf numFmtId="0" fontId="58" fillId="0" borderId="3" xfId="0" applyFont="1" applyFill="1" applyBorder="1" applyAlignment="1">
      <alignment vertical="center" wrapText="1"/>
    </xf>
    <xf numFmtId="0" fontId="58" fillId="0" borderId="3" xfId="245" applyFont="1" applyFill="1" applyBorder="1" applyAlignment="1">
      <alignment horizontal="left" vertical="center" wrapText="1"/>
    </xf>
    <xf numFmtId="0" fontId="56" fillId="0" borderId="15" xfId="0" applyFont="1" applyFill="1" applyBorder="1" applyAlignment="1" applyProtection="1">
      <alignment horizontal="left" vertical="center" wrapText="1"/>
      <protection locked="0"/>
    </xf>
    <xf numFmtId="0" fontId="56" fillId="0" borderId="15" xfId="0" applyFont="1" applyFill="1" applyBorder="1" applyAlignment="1">
      <alignment horizontal="center" vertical="center"/>
    </xf>
    <xf numFmtId="0" fontId="56" fillId="0" borderId="14" xfId="0" applyFont="1" applyFill="1" applyBorder="1" applyAlignment="1" applyProtection="1">
      <alignment horizontal="left" vertical="center" wrapText="1"/>
      <protection locked="0"/>
    </xf>
    <xf numFmtId="0" fontId="56" fillId="0" borderId="14" xfId="0" applyFont="1" applyFill="1" applyBorder="1" applyAlignment="1">
      <alignment horizontal="center" vertical="center"/>
    </xf>
    <xf numFmtId="0" fontId="56" fillId="0" borderId="16" xfId="0" applyFont="1" applyFill="1" applyBorder="1" applyAlignment="1" applyProtection="1">
      <alignment horizontal="left" vertical="center" wrapText="1"/>
      <protection locked="0"/>
    </xf>
    <xf numFmtId="177" fontId="56" fillId="0" borderId="20" xfId="0" applyNumberFormat="1" applyFont="1" applyFill="1" applyBorder="1" applyAlignment="1">
      <alignment horizontal="center" vertical="center" wrapText="1"/>
    </xf>
    <xf numFmtId="0" fontId="63" fillId="0" borderId="15" xfId="0" applyNumberFormat="1" applyFont="1" applyFill="1" applyBorder="1" applyAlignment="1">
      <alignment horizontal="center" vertical="center" wrapText="1"/>
    </xf>
    <xf numFmtId="49" fontId="56" fillId="0" borderId="15" xfId="0" applyNumberFormat="1" applyFont="1" applyFill="1" applyBorder="1" applyAlignment="1">
      <alignment horizontal="center" vertical="center"/>
    </xf>
    <xf numFmtId="49" fontId="56" fillId="0" borderId="3" xfId="0" applyNumberFormat="1" applyFont="1" applyFill="1" applyBorder="1" applyAlignment="1">
      <alignment horizontal="center" vertical="center"/>
    </xf>
    <xf numFmtId="169" fontId="56" fillId="0" borderId="3" xfId="0" applyNumberFormat="1" applyFont="1" applyFill="1" applyBorder="1" applyAlignment="1">
      <alignment horizontal="center" vertical="center" wrapText="1"/>
    </xf>
    <xf numFmtId="49" fontId="56" fillId="0" borderId="14" xfId="0" applyNumberFormat="1" applyFont="1" applyFill="1" applyBorder="1" applyAlignment="1">
      <alignment horizontal="center" vertical="center"/>
    </xf>
    <xf numFmtId="0" fontId="58" fillId="0" borderId="3" xfId="0" applyFont="1" applyFill="1" applyBorder="1" applyAlignment="1">
      <alignment horizontal="left" vertical="center" wrapText="1"/>
    </xf>
    <xf numFmtId="182" fontId="66" fillId="0" borderId="3" xfId="0" applyNumberFormat="1" applyFont="1" applyFill="1" applyBorder="1" applyAlignment="1">
      <alignment horizontal="center" vertical="center" wrapText="1"/>
    </xf>
    <xf numFmtId="0" fontId="56" fillId="0" borderId="0" xfId="0" applyFont="1" applyFill="1" applyBorder="1" applyAlignment="1">
      <alignment horizontal="left" vertical="center" wrapText="1"/>
    </xf>
    <xf numFmtId="49" fontId="56" fillId="0" borderId="0" xfId="0" applyNumberFormat="1" applyFont="1" applyFill="1" applyBorder="1" applyAlignment="1">
      <alignment horizontal="center" vertical="center"/>
    </xf>
    <xf numFmtId="169" fontId="56" fillId="0" borderId="0" xfId="0" applyNumberFormat="1" applyFont="1" applyFill="1" applyBorder="1" applyAlignment="1">
      <alignment horizontal="center" vertical="center" wrapText="1"/>
    </xf>
    <xf numFmtId="0" fontId="62" fillId="0" borderId="21" xfId="0" applyFont="1" applyFill="1" applyBorder="1" applyAlignment="1">
      <alignment horizontal="center"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xf>
    <xf numFmtId="0" fontId="62" fillId="0" borderId="0" xfId="0" applyFont="1" applyFill="1" applyBorder="1" applyAlignment="1">
      <alignment vertical="center"/>
    </xf>
    <xf numFmtId="182" fontId="66" fillId="0" borderId="13" xfId="0" applyNumberFormat="1" applyFont="1" applyFill="1" applyBorder="1" applyAlignment="1">
      <alignment horizontal="center" vertical="center" wrapText="1"/>
    </xf>
    <xf numFmtId="185" fontId="58" fillId="25" borderId="18" xfId="0" applyNumberFormat="1" applyFont="1" applyFill="1" applyBorder="1" applyAlignment="1">
      <alignment vertical="center"/>
    </xf>
    <xf numFmtId="182" fontId="65" fillId="0" borderId="18" xfId="0" applyNumberFormat="1" applyFont="1" applyFill="1" applyBorder="1" applyAlignment="1">
      <alignment horizontal="center" vertical="center" wrapText="1"/>
    </xf>
    <xf numFmtId="184" fontId="66" fillId="0" borderId="19" xfId="0" applyNumberFormat="1" applyFont="1" applyFill="1" applyBorder="1" applyAlignment="1">
      <alignment horizontal="right" vertical="center" wrapText="1"/>
    </xf>
    <xf numFmtId="179" fontId="66" fillId="0" borderId="19" xfId="0" applyNumberFormat="1" applyFont="1" applyFill="1" applyBorder="1" applyAlignment="1">
      <alignment horizontal="right" vertical="center" wrapText="1"/>
    </xf>
    <xf numFmtId="177" fontId="66" fillId="0" borderId="22" xfId="0" applyNumberFormat="1" applyFont="1" applyFill="1" applyBorder="1" applyAlignment="1">
      <alignment horizontal="center" vertical="center" wrapText="1"/>
    </xf>
    <xf numFmtId="177" fontId="66" fillId="0" borderId="18" xfId="0" applyNumberFormat="1" applyFont="1" applyFill="1" applyBorder="1" applyAlignment="1">
      <alignment vertical="center"/>
    </xf>
    <xf numFmtId="177" fontId="66" fillId="0" borderId="18" xfId="0" applyNumberFormat="1" applyFont="1" applyFill="1" applyBorder="1" applyAlignment="1">
      <alignment horizontal="center" vertical="center" wrapText="1"/>
    </xf>
    <xf numFmtId="177" fontId="70" fillId="0" borderId="15" xfId="0" applyNumberFormat="1" applyFont="1" applyFill="1" applyBorder="1" applyAlignment="1">
      <alignment horizontal="center" vertical="center" wrapText="1"/>
    </xf>
    <xf numFmtId="178" fontId="66" fillId="0" borderId="3" xfId="0" applyNumberFormat="1" applyFont="1" applyFill="1" applyBorder="1" applyAlignment="1">
      <alignment horizontal="center" vertical="center" wrapText="1"/>
    </xf>
    <xf numFmtId="177" fontId="65" fillId="0" borderId="18" xfId="0" applyNumberFormat="1" applyFont="1" applyFill="1" applyBorder="1" applyAlignment="1">
      <alignment horizontal="right" vertical="center" wrapText="1"/>
    </xf>
    <xf numFmtId="177" fontId="67" fillId="0" borderId="15" xfId="0" applyNumberFormat="1" applyFont="1" applyFill="1" applyBorder="1" applyAlignment="1">
      <alignment horizontal="right" vertical="center" wrapText="1"/>
    </xf>
    <xf numFmtId="3" fontId="66" fillId="0" borderId="3" xfId="0" applyNumberFormat="1" applyFont="1" applyFill="1" applyBorder="1" applyAlignment="1">
      <alignment horizontal="right" vertical="center" wrapText="1"/>
    </xf>
    <xf numFmtId="0" fontId="56" fillId="0" borderId="23" xfId="0" applyFont="1" applyFill="1" applyBorder="1" applyAlignment="1">
      <alignment vertical="center"/>
    </xf>
    <xf numFmtId="0" fontId="56" fillId="0" borderId="23" xfId="0" applyFont="1" applyFill="1" applyBorder="1" applyAlignment="1">
      <alignment horizontal="left" vertical="center"/>
    </xf>
    <xf numFmtId="0" fontId="56" fillId="0" borderId="19" xfId="0" applyFont="1" applyFill="1" applyBorder="1" applyAlignment="1">
      <alignment vertical="center" wrapText="1"/>
    </xf>
    <xf numFmtId="0" fontId="56" fillId="0" borderId="3" xfId="0" applyFont="1" applyFill="1" applyBorder="1" applyAlignment="1">
      <alignment vertical="center"/>
    </xf>
    <xf numFmtId="0" fontId="69" fillId="0" borderId="3" xfId="0" applyFont="1" applyFill="1" applyBorder="1" applyAlignment="1">
      <alignment horizontal="center" vertical="center"/>
    </xf>
    <xf numFmtId="0" fontId="56" fillId="0" borderId="23" xfId="0" applyFont="1" applyFill="1" applyBorder="1" applyAlignment="1">
      <alignment vertical="center" wrapText="1"/>
    </xf>
    <xf numFmtId="0" fontId="56" fillId="0" borderId="24" xfId="0" applyFont="1" applyFill="1" applyBorder="1" applyAlignment="1">
      <alignment vertical="center" wrapText="1"/>
    </xf>
    <xf numFmtId="0" fontId="56" fillId="0" borderId="24" xfId="0" applyFont="1" applyFill="1" applyBorder="1" applyAlignment="1">
      <alignment vertical="center"/>
    </xf>
    <xf numFmtId="178" fontId="66" fillId="0" borderId="15" xfId="0" applyNumberFormat="1" applyFont="1" applyFill="1" applyBorder="1" applyAlignment="1">
      <alignment horizontal="right" vertical="center" wrapText="1"/>
    </xf>
    <xf numFmtId="178" fontId="67" fillId="0" borderId="15" xfId="0" applyNumberFormat="1" applyFont="1" applyFill="1" applyBorder="1" applyAlignment="1">
      <alignment horizontal="right" vertical="center" wrapText="1"/>
    </xf>
    <xf numFmtId="178" fontId="65" fillId="0" borderId="15" xfId="0" applyNumberFormat="1" applyFont="1" applyFill="1" applyBorder="1" applyAlignment="1">
      <alignment horizontal="right" vertical="center" wrapText="1"/>
    </xf>
    <xf numFmtId="178" fontId="58" fillId="0" borderId="15" xfId="0" applyNumberFormat="1" applyFont="1" applyFill="1" applyBorder="1" applyAlignment="1">
      <alignment horizontal="right" vertical="center" wrapText="1"/>
    </xf>
    <xf numFmtId="178" fontId="60" fillId="0" borderId="0" xfId="0" applyNumberFormat="1" applyFont="1" applyFill="1" applyBorder="1" applyAlignment="1">
      <alignment horizontal="center" vertical="center" wrapText="1"/>
    </xf>
    <xf numFmtId="0" fontId="56" fillId="0" borderId="25" xfId="0" applyFont="1" applyFill="1" applyBorder="1" applyAlignment="1">
      <alignment vertical="top" wrapText="1"/>
    </xf>
    <xf numFmtId="0" fontId="56" fillId="0" borderId="24" xfId="0" applyFont="1" applyFill="1" applyBorder="1" applyAlignment="1">
      <alignment horizontal="left" vertical="center" wrapText="1"/>
    </xf>
    <xf numFmtId="0" fontId="58" fillId="0" borderId="25" xfId="0" applyFont="1" applyFill="1" applyBorder="1" applyAlignment="1">
      <alignment horizontal="left" vertical="center" wrapText="1"/>
    </xf>
    <xf numFmtId="0" fontId="56" fillId="0" borderId="23" xfId="0" applyFont="1" applyFill="1" applyBorder="1" applyAlignment="1">
      <alignment horizontal="left" vertical="center" wrapText="1"/>
    </xf>
    <xf numFmtId="0" fontId="58" fillId="0" borderId="0" xfId="0" applyFont="1" applyFill="1" applyBorder="1" applyAlignment="1">
      <alignment horizontal="center" vertical="center"/>
    </xf>
    <xf numFmtId="0" fontId="58" fillId="0" borderId="26" xfId="0" applyFont="1" applyFill="1" applyBorder="1" applyAlignment="1" applyProtection="1">
      <alignment horizontal="center" vertical="center" wrapText="1"/>
      <protection locked="0"/>
    </xf>
    <xf numFmtId="0" fontId="56" fillId="0" borderId="0" xfId="0" applyFont="1" applyFill="1" applyBorder="1" applyAlignment="1">
      <alignment horizontal="center" vertical="center"/>
    </xf>
    <xf numFmtId="0" fontId="56" fillId="0" borderId="3" xfId="0" applyFont="1" applyFill="1" applyBorder="1" applyAlignment="1">
      <alignment horizontal="center" vertical="center"/>
    </xf>
    <xf numFmtId="0" fontId="56" fillId="0" borderId="3" xfId="0" applyFont="1" applyFill="1" applyBorder="1" applyAlignment="1">
      <alignment horizontal="center" vertical="center" wrapText="1"/>
    </xf>
    <xf numFmtId="0" fontId="56" fillId="0" borderId="3" xfId="245" applyFont="1" applyFill="1" applyBorder="1" applyAlignment="1">
      <alignment horizontal="center" vertical="center"/>
    </xf>
    <xf numFmtId="0" fontId="58" fillId="0" borderId="26" xfId="0" applyFont="1" applyFill="1" applyBorder="1" applyAlignment="1">
      <alignment horizontal="center" vertical="center" wrapText="1"/>
    </xf>
    <xf numFmtId="178" fontId="62" fillId="0" borderId="0" xfId="0" applyNumberFormat="1" applyFont="1" applyFill="1" applyBorder="1" applyAlignment="1">
      <alignment horizontal="center" vertical="center" wrapText="1"/>
    </xf>
    <xf numFmtId="0" fontId="62" fillId="0" borderId="21" xfId="0" applyFont="1" applyFill="1" applyBorder="1" applyAlignment="1">
      <alignment horizontal="center" vertical="center"/>
    </xf>
    <xf numFmtId="0" fontId="62" fillId="0" borderId="0" xfId="0" applyFont="1" applyFill="1" applyBorder="1" applyAlignment="1">
      <alignment horizontal="center" vertical="center"/>
    </xf>
    <xf numFmtId="0" fontId="58" fillId="0" borderId="26" xfId="237" applyNumberFormat="1"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1"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1" xfId="105"/>
    <cellStyle name="Heading 1 1" xfId="106"/>
    <cellStyle name="Heading 2 1"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1" xfId="179"/>
    <cellStyle name="Normal 2" xfId="180"/>
    <cellStyle name="Normal_2005_03_15-Финансовый_БГ" xfId="181"/>
    <cellStyle name="Normal_GSE DCF_Model_31_07_09 final" xfId="182"/>
    <cellStyle name="Note 1"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FF860D"/>
      <rgbColor rgb="00800080"/>
      <rgbColor rgb="00008080"/>
      <rgbColor rgb="00C0C0C0"/>
      <rgbColor rgb="00808080"/>
      <rgbColor rgb="00729FC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5983B0"/>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styles" Target="style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calcChain" Target="calcChain.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25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513"/>
  <sheetViews>
    <sheetView tabSelected="1" view="pageBreakPreview" zoomScale="60" zoomScaleNormal="70" workbookViewId="0">
      <selection activeCell="B8" sqref="B8:E8"/>
    </sheetView>
  </sheetViews>
  <sheetFormatPr defaultRowHeight="18.75"/>
  <cols>
    <col min="1" max="1" width="93" style="1" customWidth="1"/>
    <col min="2" max="2" width="17.140625" style="2" customWidth="1"/>
    <col min="3" max="3" width="30.42578125" style="2" customWidth="1"/>
    <col min="4" max="4" width="24.28515625" style="2" customWidth="1"/>
    <col min="5" max="5" width="25.42578125" style="2" customWidth="1"/>
    <col min="6" max="6" width="33.85546875" style="2" customWidth="1"/>
    <col min="7" max="7" width="21.140625" style="2" customWidth="1"/>
    <col min="8" max="8" width="21.7109375" style="2" customWidth="1"/>
    <col min="9" max="9" width="9.5703125" style="1" hidden="1" customWidth="1"/>
    <col min="10" max="10" width="16.28515625" style="1" hidden="1" customWidth="1"/>
    <col min="11" max="11" width="20.42578125" style="1" hidden="1" customWidth="1"/>
    <col min="12" max="16384" width="9.140625" style="1"/>
  </cols>
  <sheetData>
    <row r="1" spans="1:11" ht="18.75" customHeight="1">
      <c r="B1" s="3"/>
      <c r="C1" s="3"/>
      <c r="D1" s="3"/>
      <c r="E1" s="1"/>
      <c r="F1" s="1" t="s">
        <v>0</v>
      </c>
      <c r="G1" s="1"/>
      <c r="H1" s="1"/>
      <c r="I1" s="4"/>
      <c r="J1" s="4"/>
      <c r="K1" s="4"/>
    </row>
    <row r="2" spans="1:11" ht="18.75" customHeight="1">
      <c r="A2" s="5"/>
      <c r="E2" s="1"/>
      <c r="F2" s="133" t="s">
        <v>1</v>
      </c>
      <c r="G2" s="133"/>
      <c r="H2" s="133"/>
      <c r="I2" s="4"/>
      <c r="J2" s="4"/>
      <c r="K2" s="4"/>
    </row>
    <row r="3" spans="1:11" ht="18.75" customHeight="1">
      <c r="A3" s="2"/>
      <c r="E3" s="6"/>
      <c r="F3" s="133"/>
      <c r="G3" s="133"/>
      <c r="H3" s="133"/>
      <c r="I3" s="4"/>
      <c r="J3" s="4"/>
      <c r="K3" s="4"/>
    </row>
    <row r="4" spans="1:11" ht="18.75" customHeight="1">
      <c r="A4" s="2"/>
      <c r="E4" s="6"/>
      <c r="F4" s="133"/>
      <c r="G4" s="133"/>
      <c r="H4" s="133"/>
      <c r="I4" s="4"/>
      <c r="J4" s="4"/>
      <c r="K4" s="4"/>
    </row>
    <row r="5" spans="1:11" ht="18.75" customHeight="1">
      <c r="A5" s="2"/>
      <c r="E5" s="6"/>
      <c r="F5" s="133"/>
      <c r="G5" s="133"/>
      <c r="H5" s="133"/>
      <c r="I5" s="4"/>
      <c r="J5" s="4"/>
      <c r="K5" s="4"/>
    </row>
    <row r="6" spans="1:11" ht="29.25" customHeight="1">
      <c r="B6" s="7"/>
      <c r="C6" s="7"/>
      <c r="D6" s="7"/>
      <c r="F6" s="133"/>
      <c r="G6" s="133"/>
      <c r="H6" s="133"/>
    </row>
    <row r="7" spans="1:11" ht="20.100000000000001" customHeight="1">
      <c r="A7" s="8" t="s">
        <v>2</v>
      </c>
      <c r="B7" s="134"/>
      <c r="C7" s="134"/>
      <c r="D7" s="134"/>
      <c r="E7" s="134"/>
      <c r="F7" s="120"/>
      <c r="G7" s="121">
        <v>2024</v>
      </c>
      <c r="H7" s="9" t="s">
        <v>3</v>
      </c>
    </row>
    <row r="8" spans="1:11" ht="34.5" customHeight="1">
      <c r="A8" s="10" t="s">
        <v>4</v>
      </c>
      <c r="B8" s="135" t="s">
        <v>5</v>
      </c>
      <c r="C8" s="135"/>
      <c r="D8" s="135"/>
      <c r="E8" s="135"/>
      <c r="F8" s="122"/>
      <c r="G8" s="123" t="s">
        <v>6</v>
      </c>
      <c r="H8" s="95" t="s">
        <v>225</v>
      </c>
    </row>
    <row r="9" spans="1:11" ht="20.100000000000001" customHeight="1">
      <c r="A9" s="11" t="s">
        <v>7</v>
      </c>
      <c r="B9" s="134" t="s">
        <v>8</v>
      </c>
      <c r="C9" s="134"/>
      <c r="D9" s="134"/>
      <c r="E9" s="134"/>
      <c r="F9" s="120"/>
      <c r="G9" s="123" t="s">
        <v>9</v>
      </c>
      <c r="H9" s="9">
        <v>150</v>
      </c>
    </row>
    <row r="10" spans="1:11" ht="20.100000000000001" customHeight="1">
      <c r="A10" s="11" t="s">
        <v>10</v>
      </c>
      <c r="B10" s="134" t="s">
        <v>11</v>
      </c>
      <c r="C10" s="134"/>
      <c r="D10" s="134"/>
      <c r="E10" s="134"/>
      <c r="F10" s="120"/>
      <c r="G10" s="123" t="s">
        <v>12</v>
      </c>
      <c r="H10" s="124" t="s">
        <v>226</v>
      </c>
      <c r="J10" s="67"/>
    </row>
    <row r="11" spans="1:11" ht="20.100000000000001" customHeight="1">
      <c r="A11" s="12" t="s">
        <v>13</v>
      </c>
      <c r="B11" s="134" t="s">
        <v>14</v>
      </c>
      <c r="C11" s="134"/>
      <c r="D11" s="134"/>
      <c r="E11" s="134"/>
      <c r="F11" s="125"/>
      <c r="G11" s="123" t="s">
        <v>15</v>
      </c>
      <c r="H11" s="9">
        <v>1005</v>
      </c>
      <c r="J11" s="67"/>
    </row>
    <row r="12" spans="1:11" ht="20.100000000000001" customHeight="1">
      <c r="A12" s="12" t="s">
        <v>16</v>
      </c>
      <c r="B12" s="134" t="s">
        <v>17</v>
      </c>
      <c r="C12" s="134"/>
      <c r="D12" s="134"/>
      <c r="E12" s="134"/>
      <c r="F12" s="125"/>
      <c r="G12" s="123" t="s">
        <v>18</v>
      </c>
      <c r="H12" s="9">
        <v>91513</v>
      </c>
      <c r="J12" s="67"/>
    </row>
    <row r="13" spans="1:11" ht="20.100000000000001" customHeight="1">
      <c r="A13" s="12" t="s">
        <v>19</v>
      </c>
      <c r="B13" s="134" t="s">
        <v>20</v>
      </c>
      <c r="C13" s="134"/>
      <c r="D13" s="134"/>
      <c r="E13" s="134"/>
      <c r="F13" s="125"/>
      <c r="G13" s="123" t="s">
        <v>21</v>
      </c>
      <c r="H13" s="9">
        <v>86.1</v>
      </c>
      <c r="J13" s="67"/>
    </row>
    <row r="14" spans="1:11" ht="20.100000000000001" customHeight="1">
      <c r="A14" s="12" t="s">
        <v>22</v>
      </c>
      <c r="B14" s="134"/>
      <c r="C14" s="134"/>
      <c r="D14" s="134"/>
      <c r="E14" s="134"/>
      <c r="F14" s="136" t="s">
        <v>23</v>
      </c>
      <c r="G14" s="136"/>
      <c r="H14" s="13"/>
      <c r="J14" s="67"/>
    </row>
    <row r="15" spans="1:11" ht="20.100000000000001" customHeight="1">
      <c r="A15" s="12" t="s">
        <v>24</v>
      </c>
      <c r="B15" s="134" t="s">
        <v>25</v>
      </c>
      <c r="C15" s="134"/>
      <c r="D15" s="134"/>
      <c r="E15" s="134"/>
      <c r="F15" s="136" t="s">
        <v>26</v>
      </c>
      <c r="G15" s="136"/>
      <c r="H15" s="13"/>
      <c r="J15" s="67"/>
    </row>
    <row r="16" spans="1:11" ht="20.100000000000001" customHeight="1">
      <c r="A16" s="12" t="s">
        <v>27</v>
      </c>
      <c r="B16" s="134">
        <v>47</v>
      </c>
      <c r="C16" s="134"/>
      <c r="D16" s="134"/>
      <c r="E16" s="134"/>
      <c r="F16" s="126"/>
      <c r="G16" s="126"/>
      <c r="H16" s="126"/>
      <c r="J16" s="67"/>
    </row>
    <row r="17" spans="1:10" ht="20.100000000000001" customHeight="1">
      <c r="A17" s="11" t="s">
        <v>28</v>
      </c>
      <c r="B17" s="134" t="s">
        <v>215</v>
      </c>
      <c r="C17" s="134"/>
      <c r="D17" s="134"/>
      <c r="E17" s="134"/>
      <c r="F17" s="127"/>
      <c r="G17" s="127"/>
      <c r="H17" s="127"/>
      <c r="J17" s="67"/>
    </row>
    <row r="18" spans="1:10" ht="20.100000000000001" customHeight="1">
      <c r="A18" s="12" t="s">
        <v>29</v>
      </c>
      <c r="B18" s="134" t="s">
        <v>30</v>
      </c>
      <c r="C18" s="134"/>
      <c r="D18" s="134"/>
      <c r="E18" s="134"/>
      <c r="F18" s="126"/>
      <c r="G18" s="126"/>
      <c r="H18" s="126"/>
      <c r="J18" s="67"/>
    </row>
    <row r="19" spans="1:10" ht="20.100000000000001" customHeight="1">
      <c r="A19" s="11" t="s">
        <v>31</v>
      </c>
      <c r="B19" s="134" t="s">
        <v>216</v>
      </c>
      <c r="C19" s="134"/>
      <c r="D19" s="134"/>
      <c r="E19" s="134"/>
      <c r="F19" s="127"/>
      <c r="G19" s="127"/>
      <c r="H19" s="127"/>
      <c r="J19" s="67"/>
    </row>
    <row r="20" spans="1:10" ht="32.25" customHeight="1">
      <c r="A20" s="6"/>
      <c r="B20" s="1"/>
      <c r="C20" s="1"/>
      <c r="D20" s="1"/>
      <c r="E20" s="1"/>
      <c r="F20" s="1"/>
      <c r="G20" s="1"/>
      <c r="H20" s="1"/>
      <c r="J20" s="67"/>
    </row>
    <row r="21" spans="1:10" ht="19.5" customHeight="1">
      <c r="A21" s="137" t="s">
        <v>32</v>
      </c>
      <c r="B21" s="137"/>
      <c r="C21" s="137"/>
      <c r="D21" s="137"/>
      <c r="E21" s="137"/>
      <c r="F21" s="137"/>
      <c r="G21" s="137"/>
      <c r="H21" s="137"/>
      <c r="J21" s="67"/>
    </row>
    <row r="22" spans="1:10">
      <c r="A22" s="137" t="s">
        <v>33</v>
      </c>
      <c r="B22" s="137"/>
      <c r="C22" s="137"/>
      <c r="D22" s="137"/>
      <c r="E22" s="137"/>
      <c r="F22" s="137"/>
      <c r="G22" s="137"/>
      <c r="H22" s="137"/>
      <c r="J22" s="67"/>
    </row>
    <row r="23" spans="1:10" ht="24" customHeight="1">
      <c r="A23" s="137" t="s">
        <v>227</v>
      </c>
      <c r="B23" s="137"/>
      <c r="C23" s="137"/>
      <c r="D23" s="137"/>
      <c r="E23" s="137"/>
      <c r="F23" s="137"/>
      <c r="G23" s="137"/>
      <c r="H23" s="137"/>
      <c r="J23" s="67"/>
    </row>
    <row r="24" spans="1:10">
      <c r="A24" s="139" t="s">
        <v>34</v>
      </c>
      <c r="B24" s="139"/>
      <c r="C24" s="139"/>
      <c r="D24" s="139"/>
      <c r="E24" s="139"/>
      <c r="F24" s="139"/>
      <c r="G24" s="139"/>
      <c r="H24" s="139"/>
      <c r="J24" s="67"/>
    </row>
    <row r="25" spans="1:10" ht="25.5" customHeight="1">
      <c r="A25" s="14"/>
      <c r="B25" s="14"/>
      <c r="C25" s="14"/>
      <c r="D25" s="14"/>
      <c r="E25" s="14"/>
      <c r="F25" s="14"/>
      <c r="G25" s="14"/>
      <c r="H25" s="14"/>
      <c r="J25" s="67"/>
    </row>
    <row r="26" spans="1:10">
      <c r="A26" s="137" t="s">
        <v>35</v>
      </c>
      <c r="B26" s="137"/>
      <c r="C26" s="137"/>
      <c r="D26" s="137"/>
      <c r="E26" s="137"/>
      <c r="F26" s="137"/>
      <c r="G26" s="137"/>
      <c r="H26" s="137"/>
      <c r="J26" s="67"/>
    </row>
    <row r="27" spans="1:10" ht="13.5" customHeight="1">
      <c r="B27" s="15"/>
      <c r="C27" s="15"/>
      <c r="D27" s="15"/>
      <c r="E27" s="15"/>
      <c r="F27" s="15"/>
      <c r="G27" s="15"/>
      <c r="H27" s="15"/>
      <c r="J27" s="67"/>
    </row>
    <row r="28" spans="1:10" ht="43.5" customHeight="1">
      <c r="A28" s="140" t="s">
        <v>36</v>
      </c>
      <c r="B28" s="141" t="s">
        <v>37</v>
      </c>
      <c r="C28" s="141" t="s">
        <v>38</v>
      </c>
      <c r="D28" s="141"/>
      <c r="E28" s="142" t="s">
        <v>228</v>
      </c>
      <c r="F28" s="142"/>
      <c r="G28" s="142"/>
      <c r="H28" s="142"/>
      <c r="J28" s="72" t="s">
        <v>229</v>
      </c>
    </row>
    <row r="29" spans="1:10" ht="44.25" customHeight="1">
      <c r="A29" s="140"/>
      <c r="B29" s="141"/>
      <c r="C29" s="16" t="s">
        <v>39</v>
      </c>
      <c r="D29" s="16" t="s">
        <v>40</v>
      </c>
      <c r="E29" s="17" t="s">
        <v>41</v>
      </c>
      <c r="F29" s="17" t="s">
        <v>42</v>
      </c>
      <c r="G29" s="17" t="s">
        <v>43</v>
      </c>
      <c r="H29" s="17" t="s">
        <v>44</v>
      </c>
      <c r="J29" s="67"/>
    </row>
    <row r="30" spans="1:10">
      <c r="A30" s="9">
        <v>1</v>
      </c>
      <c r="B30" s="16">
        <v>2</v>
      </c>
      <c r="C30" s="9">
        <v>3</v>
      </c>
      <c r="D30" s="16">
        <v>4</v>
      </c>
      <c r="E30" s="9">
        <v>5</v>
      </c>
      <c r="F30" s="16">
        <v>6</v>
      </c>
      <c r="G30" s="9">
        <v>7</v>
      </c>
      <c r="H30" s="16">
        <v>8</v>
      </c>
      <c r="J30" s="67"/>
    </row>
    <row r="31" spans="1:10" s="18" customFormat="1" ht="30.75" customHeight="1">
      <c r="A31" s="143" t="s">
        <v>45</v>
      </c>
      <c r="B31" s="143"/>
      <c r="C31" s="143"/>
      <c r="D31" s="143"/>
      <c r="E31" s="143"/>
      <c r="F31" s="143"/>
      <c r="G31" s="143"/>
      <c r="H31" s="143"/>
      <c r="J31" s="68"/>
    </row>
    <row r="32" spans="1:10" s="18" customFormat="1" ht="20.100000000000001" customHeight="1">
      <c r="A32" s="74" t="s">
        <v>46</v>
      </c>
      <c r="B32" s="9">
        <v>1000</v>
      </c>
      <c r="C32" s="33">
        <f>C33+C36+C44+C45</f>
        <v>16156.8</v>
      </c>
      <c r="D32" s="33">
        <f>D33+D36+D40</f>
        <v>23347.500000000004</v>
      </c>
      <c r="E32" s="33">
        <f>E33+E36+E44+E45</f>
        <v>8378.2899999999991</v>
      </c>
      <c r="F32" s="33">
        <f>F33+F36+F40</f>
        <v>5942.9000000000005</v>
      </c>
      <c r="G32" s="35">
        <f>F32-E32</f>
        <v>-2435.3899999999985</v>
      </c>
      <c r="H32" s="128">
        <f>(F32/E32)*100</f>
        <v>70.932135316395133</v>
      </c>
      <c r="J32" s="108">
        <f>J33+J36+J40</f>
        <v>17404.600000000002</v>
      </c>
    </row>
    <row r="33" spans="1:10" s="18" customFormat="1" ht="20.100000000000001" customHeight="1">
      <c r="A33" s="74" t="s">
        <v>47</v>
      </c>
      <c r="B33" s="9">
        <v>1010</v>
      </c>
      <c r="C33" s="33">
        <f>C34+C35</f>
        <v>14095.6</v>
      </c>
      <c r="D33" s="33">
        <f>D34+D35</f>
        <v>17656.300000000003</v>
      </c>
      <c r="E33" s="33">
        <f>E34+E35</f>
        <v>6993.29</v>
      </c>
      <c r="F33" s="33">
        <f>F34+F35</f>
        <v>4400</v>
      </c>
      <c r="G33" s="35">
        <f>F33-E33</f>
        <v>-2593.29</v>
      </c>
      <c r="H33" s="128">
        <f>(F33/E33)*100</f>
        <v>62.917453730647523</v>
      </c>
      <c r="J33" s="108">
        <f>J34+J35</f>
        <v>13256.300000000001</v>
      </c>
    </row>
    <row r="34" spans="1:10" s="18" customFormat="1" ht="20.100000000000001" customHeight="1">
      <c r="A34" s="75" t="s">
        <v>48</v>
      </c>
      <c r="B34" s="9">
        <v>1011</v>
      </c>
      <c r="C34" s="34">
        <v>14027.2</v>
      </c>
      <c r="D34" s="35">
        <v>17356.900000000001</v>
      </c>
      <c r="E34" s="35">
        <v>6896.09</v>
      </c>
      <c r="F34" s="35">
        <v>4318</v>
      </c>
      <c r="G34" s="35">
        <f>F34-E34</f>
        <v>-2578.09</v>
      </c>
      <c r="H34" s="128">
        <f>(F34/E34)*100</f>
        <v>62.615192087110231</v>
      </c>
      <c r="J34" s="108">
        <f>D34-F34</f>
        <v>13038.900000000001</v>
      </c>
    </row>
    <row r="35" spans="1:10" s="18" customFormat="1" ht="24" customHeight="1">
      <c r="A35" s="75" t="s">
        <v>49</v>
      </c>
      <c r="B35" s="9">
        <v>1012</v>
      </c>
      <c r="C35" s="34">
        <v>68.400000000000006</v>
      </c>
      <c r="D35" s="35">
        <v>299.39999999999998</v>
      </c>
      <c r="E35" s="35">
        <v>97.2</v>
      </c>
      <c r="F35" s="35">
        <v>82</v>
      </c>
      <c r="G35" s="35">
        <f>F35-E35</f>
        <v>-15.200000000000003</v>
      </c>
      <c r="H35" s="128">
        <f>(F35/E35)*100</f>
        <v>84.362139917695472</v>
      </c>
      <c r="J35" s="108">
        <f t="shared" ref="J35:J51" si="0">D35-F35</f>
        <v>217.39999999999998</v>
      </c>
    </row>
    <row r="36" spans="1:10" s="18" customFormat="1" ht="20.100000000000001" customHeight="1">
      <c r="A36" s="74" t="s">
        <v>50</v>
      </c>
      <c r="B36" s="9">
        <v>1020</v>
      </c>
      <c r="C36" s="36">
        <v>374.4</v>
      </c>
      <c r="D36" s="49">
        <v>531.20000000000005</v>
      </c>
      <c r="E36" s="49">
        <v>133.69999999999999</v>
      </c>
      <c r="F36" s="49">
        <v>228.6</v>
      </c>
      <c r="G36" s="49">
        <f>F36-E36</f>
        <v>94.9</v>
      </c>
      <c r="H36" s="129">
        <f>(F36/E36)*100</f>
        <v>170.97980553477936</v>
      </c>
      <c r="J36" s="108">
        <f t="shared" si="0"/>
        <v>302.60000000000002</v>
      </c>
    </row>
    <row r="37" spans="1:10" s="18" customFormat="1" ht="20.100000000000001" customHeight="1">
      <c r="A37" s="74" t="s">
        <v>51</v>
      </c>
      <c r="B37" s="9">
        <v>1030</v>
      </c>
      <c r="C37" s="37">
        <f>C38+C39</f>
        <v>0</v>
      </c>
      <c r="D37" s="37">
        <f>D38+D39</f>
        <v>0</v>
      </c>
      <c r="E37" s="37">
        <f>E38+E39</f>
        <v>0</v>
      </c>
      <c r="F37" s="37">
        <f>F38+F39</f>
        <v>0</v>
      </c>
      <c r="G37" s="49">
        <f t="shared" ref="G37:G50" si="1">F37-E37</f>
        <v>0</v>
      </c>
      <c r="H37" s="128"/>
      <c r="J37" s="71">
        <f t="shared" si="0"/>
        <v>0</v>
      </c>
    </row>
    <row r="38" spans="1:10" s="18" customFormat="1" ht="20.100000000000001" customHeight="1">
      <c r="A38" s="76" t="s">
        <v>52</v>
      </c>
      <c r="B38" s="9">
        <v>1031</v>
      </c>
      <c r="C38" s="34"/>
      <c r="D38" s="38"/>
      <c r="E38" s="38"/>
      <c r="F38" s="38"/>
      <c r="G38" s="49">
        <f t="shared" si="1"/>
        <v>0</v>
      </c>
      <c r="H38" s="128"/>
      <c r="J38" s="71">
        <f t="shared" si="0"/>
        <v>0</v>
      </c>
    </row>
    <row r="39" spans="1:10" s="18" customFormat="1" ht="20.100000000000001" customHeight="1">
      <c r="A39" s="76" t="s">
        <v>52</v>
      </c>
      <c r="B39" s="9">
        <v>1032</v>
      </c>
      <c r="C39" s="37"/>
      <c r="D39" s="38"/>
      <c r="E39" s="38"/>
      <c r="F39" s="38"/>
      <c r="G39" s="49">
        <f t="shared" si="1"/>
        <v>0</v>
      </c>
      <c r="H39" s="128"/>
      <c r="J39" s="71">
        <f t="shared" si="0"/>
        <v>0</v>
      </c>
    </row>
    <row r="40" spans="1:10" s="18" customFormat="1" ht="20.100000000000001" customHeight="1">
      <c r="A40" s="74" t="s">
        <v>53</v>
      </c>
      <c r="B40" s="9">
        <v>1040</v>
      </c>
      <c r="C40" s="39">
        <f>C45+C44</f>
        <v>1686.8</v>
      </c>
      <c r="D40" s="109">
        <f>D45+D44</f>
        <v>5160</v>
      </c>
      <c r="E40" s="50">
        <f>E41+E42+E43+E44+E45</f>
        <v>1251.3</v>
      </c>
      <c r="F40" s="117">
        <f>F45+F44</f>
        <v>1314.3</v>
      </c>
      <c r="G40" s="49">
        <f t="shared" si="1"/>
        <v>63</v>
      </c>
      <c r="H40" s="128">
        <f>(F40/E40)*100</f>
        <v>105.03476384560058</v>
      </c>
      <c r="J40" s="71">
        <f>J44+J45</f>
        <v>3845.7</v>
      </c>
    </row>
    <row r="41" spans="1:10" s="18" customFormat="1" ht="20.100000000000001" customHeight="1">
      <c r="A41" s="75" t="s">
        <v>54</v>
      </c>
      <c r="B41" s="9">
        <v>1041</v>
      </c>
      <c r="C41" s="37"/>
      <c r="D41" s="38"/>
      <c r="E41" s="38"/>
      <c r="F41" s="38"/>
      <c r="G41" s="49">
        <f t="shared" si="1"/>
        <v>0</v>
      </c>
      <c r="H41" s="128"/>
      <c r="J41" s="71">
        <f t="shared" si="0"/>
        <v>0</v>
      </c>
    </row>
    <row r="42" spans="1:10" s="18" customFormat="1" ht="20.100000000000001" customHeight="1">
      <c r="A42" s="75" t="s">
        <v>55</v>
      </c>
      <c r="B42" s="9">
        <v>1042</v>
      </c>
      <c r="C42" s="37"/>
      <c r="D42" s="38"/>
      <c r="E42" s="38"/>
      <c r="F42" s="38"/>
      <c r="G42" s="49">
        <f t="shared" si="1"/>
        <v>0</v>
      </c>
      <c r="H42" s="128"/>
      <c r="J42" s="71">
        <f t="shared" si="0"/>
        <v>0</v>
      </c>
    </row>
    <row r="43" spans="1:10" s="18" customFormat="1" ht="20.100000000000001" customHeight="1">
      <c r="A43" s="13" t="s">
        <v>56</v>
      </c>
      <c r="B43" s="9">
        <v>1043</v>
      </c>
      <c r="C43" s="34"/>
      <c r="D43" s="35"/>
      <c r="E43" s="38"/>
      <c r="F43" s="38"/>
      <c r="G43" s="49">
        <f t="shared" si="1"/>
        <v>0</v>
      </c>
      <c r="H43" s="128"/>
      <c r="J43" s="71">
        <f t="shared" si="0"/>
        <v>0</v>
      </c>
    </row>
    <row r="44" spans="1:10" s="18" customFormat="1" ht="20.100000000000001" customHeight="1">
      <c r="A44" s="13" t="s">
        <v>57</v>
      </c>
      <c r="B44" s="9">
        <v>1044</v>
      </c>
      <c r="C44" s="34">
        <v>17.399999999999999</v>
      </c>
      <c r="D44" s="35">
        <v>1.2</v>
      </c>
      <c r="E44" s="38"/>
      <c r="F44" s="35">
        <v>0.3</v>
      </c>
      <c r="G44" s="49">
        <f t="shared" si="1"/>
        <v>0.3</v>
      </c>
      <c r="H44" s="128"/>
      <c r="J44" s="71">
        <f t="shared" si="0"/>
        <v>0.89999999999999991</v>
      </c>
    </row>
    <row r="45" spans="1:10" s="18" customFormat="1" ht="20.100000000000001" customHeight="1">
      <c r="A45" s="77" t="s">
        <v>217</v>
      </c>
      <c r="B45" s="9">
        <v>1045</v>
      </c>
      <c r="C45" s="36">
        <f>SUM(C46:C48)</f>
        <v>1669.3999999999999</v>
      </c>
      <c r="D45" s="49">
        <f>D47+D46+D48</f>
        <v>5158.8</v>
      </c>
      <c r="E45" s="49">
        <f>E47+E46+E48</f>
        <v>1251.3</v>
      </c>
      <c r="F45" s="118">
        <f>F47+F46+F48</f>
        <v>1314</v>
      </c>
      <c r="G45" s="49">
        <f t="shared" si="1"/>
        <v>62.700000000000045</v>
      </c>
      <c r="H45" s="129">
        <f>(F45/E45)*100</f>
        <v>105.01078877966914</v>
      </c>
      <c r="J45" s="71">
        <f>J46+J47+J48</f>
        <v>3844.7999999999997</v>
      </c>
    </row>
    <row r="46" spans="1:10" s="18" customFormat="1" ht="20.100000000000001" customHeight="1">
      <c r="A46" s="77" t="s">
        <v>220</v>
      </c>
      <c r="B46" s="9" t="s">
        <v>58</v>
      </c>
      <c r="C46" s="34">
        <v>1401</v>
      </c>
      <c r="D46" s="35">
        <v>4861</v>
      </c>
      <c r="E46" s="51">
        <v>1187.5</v>
      </c>
      <c r="F46" s="51">
        <v>1244.3</v>
      </c>
      <c r="G46" s="49">
        <f t="shared" si="1"/>
        <v>56.799999999999955</v>
      </c>
      <c r="H46" s="128">
        <f>(F46/E46)*100</f>
        <v>104.78315789473685</v>
      </c>
      <c r="J46" s="71">
        <f t="shared" si="0"/>
        <v>3616.7</v>
      </c>
    </row>
    <row r="47" spans="1:10" s="18" customFormat="1" ht="20.100000000000001" customHeight="1">
      <c r="A47" s="77" t="s">
        <v>223</v>
      </c>
      <c r="B47" s="9" t="s">
        <v>59</v>
      </c>
      <c r="C47" s="40">
        <v>253.6</v>
      </c>
      <c r="D47" s="51">
        <v>287.10000000000002</v>
      </c>
      <c r="E47" s="51">
        <v>63.8</v>
      </c>
      <c r="F47" s="51">
        <v>67.5</v>
      </c>
      <c r="G47" s="49">
        <f t="shared" si="1"/>
        <v>3.7000000000000028</v>
      </c>
      <c r="H47" s="128"/>
      <c r="J47" s="71">
        <f t="shared" si="0"/>
        <v>219.60000000000002</v>
      </c>
    </row>
    <row r="48" spans="1:10" s="18" customFormat="1" ht="36.75" customHeight="1">
      <c r="A48" s="77" t="s">
        <v>222</v>
      </c>
      <c r="B48" s="78" t="s">
        <v>221</v>
      </c>
      <c r="C48" s="48">
        <v>14.8</v>
      </c>
      <c r="D48" s="110">
        <v>10.7</v>
      </c>
      <c r="E48" s="51"/>
      <c r="F48" s="51">
        <v>2.2000000000000002</v>
      </c>
      <c r="G48" s="49">
        <f t="shared" si="1"/>
        <v>2.2000000000000002</v>
      </c>
      <c r="H48" s="128"/>
      <c r="J48" s="71">
        <f t="shared" si="0"/>
        <v>8.5</v>
      </c>
    </row>
    <row r="49" spans="1:11" s="18" customFormat="1" ht="20.100000000000001" customHeight="1">
      <c r="A49" s="77"/>
      <c r="B49" s="78"/>
      <c r="C49" s="41"/>
      <c r="D49" s="110"/>
      <c r="E49" s="51"/>
      <c r="F49" s="51"/>
      <c r="G49" s="49">
        <f t="shared" si="1"/>
        <v>0</v>
      </c>
      <c r="H49" s="128"/>
      <c r="J49" s="71">
        <f t="shared" si="0"/>
        <v>0</v>
      </c>
    </row>
    <row r="50" spans="1:11" s="18" customFormat="1" ht="20.100000000000001" customHeight="1">
      <c r="A50" s="77"/>
      <c r="B50" s="78"/>
      <c r="C50" s="41"/>
      <c r="D50" s="110"/>
      <c r="E50" s="51"/>
      <c r="F50" s="51"/>
      <c r="G50" s="49">
        <f t="shared" si="1"/>
        <v>0</v>
      </c>
      <c r="H50" s="128"/>
      <c r="J50" s="71">
        <f t="shared" si="0"/>
        <v>0</v>
      </c>
    </row>
    <row r="51" spans="1:11" s="18" customFormat="1" ht="20.100000000000001" customHeight="1">
      <c r="A51" s="77"/>
      <c r="C51" s="79"/>
      <c r="D51" s="111"/>
      <c r="E51" s="38"/>
      <c r="F51" s="58"/>
      <c r="G51" s="38"/>
      <c r="H51" s="128"/>
      <c r="J51" s="71">
        <f t="shared" si="0"/>
        <v>0</v>
      </c>
    </row>
    <row r="52" spans="1:11" s="18" customFormat="1" ht="20.100000000000001" customHeight="1">
      <c r="A52" s="80" t="s">
        <v>60</v>
      </c>
      <c r="B52" s="9">
        <v>2000</v>
      </c>
      <c r="C52" s="33">
        <f>C53+C78</f>
        <v>-16503.519999999997</v>
      </c>
      <c r="D52" s="33">
        <f>D53+D78</f>
        <v>-21200.3</v>
      </c>
      <c r="E52" s="33">
        <f>E53+E78</f>
        <v>-6441.68</v>
      </c>
      <c r="F52" s="33">
        <f>F53+F78</f>
        <v>-5966.3000000000011</v>
      </c>
      <c r="G52" s="35">
        <f t="shared" ref="G52:G58" si="2">F52-E52</f>
        <v>475.3799999999992</v>
      </c>
      <c r="H52" s="128">
        <f t="shared" ref="H52:H58" si="3">(F52/E52)*100</f>
        <v>92.620248134027165</v>
      </c>
      <c r="J52" s="69">
        <f>J53+J78</f>
        <v>-15234.000000000002</v>
      </c>
      <c r="K52" s="73">
        <f>D52-F52</f>
        <v>-15233.999999999998</v>
      </c>
    </row>
    <row r="53" spans="1:11" s="18" customFormat="1" ht="20.100000000000001" customHeight="1">
      <c r="A53" s="81" t="s">
        <v>61</v>
      </c>
      <c r="B53" s="2">
        <v>2010</v>
      </c>
      <c r="C53" s="33">
        <f>C54+C55+C56+C76+C77+C7</f>
        <v>-16466.919999999998</v>
      </c>
      <c r="D53" s="33">
        <f>D54+D55+D56+D76+D77</f>
        <v>-21193.3</v>
      </c>
      <c r="E53" s="33">
        <f>E56+E76+E54+E55</f>
        <v>-6428.34</v>
      </c>
      <c r="F53" s="33">
        <f>F54+F55+F56+F76+F77</f>
        <v>-5966.3000000000011</v>
      </c>
      <c r="G53" s="35">
        <f t="shared" si="2"/>
        <v>462.03999999999905</v>
      </c>
      <c r="H53" s="128">
        <f t="shared" si="3"/>
        <v>92.812452359396076</v>
      </c>
      <c r="J53" s="69">
        <f>J54+J55+J56+J76</f>
        <v>-15227.000000000002</v>
      </c>
      <c r="K53" s="73">
        <f t="shared" ref="K53:K111" si="4">D53-F53</f>
        <v>-15226.999999999998</v>
      </c>
    </row>
    <row r="54" spans="1:11" s="18" customFormat="1" ht="20.100000000000001" customHeight="1">
      <c r="A54" s="82" t="s">
        <v>62</v>
      </c>
      <c r="B54" s="9">
        <v>2010</v>
      </c>
      <c r="C54" s="42">
        <v>-11386.64</v>
      </c>
      <c r="D54" s="35">
        <v>-14953.7</v>
      </c>
      <c r="E54" s="35">
        <v>-4549</v>
      </c>
      <c r="F54" s="35">
        <v>-4213.8</v>
      </c>
      <c r="G54" s="35">
        <f t="shared" si="2"/>
        <v>335.19999999999982</v>
      </c>
      <c r="H54" s="128">
        <f t="shared" si="3"/>
        <v>92.631347548911862</v>
      </c>
      <c r="J54" s="69">
        <f>D54-F54</f>
        <v>-10739.900000000001</v>
      </c>
      <c r="K54" s="73">
        <f t="shared" si="4"/>
        <v>-10739.900000000001</v>
      </c>
    </row>
    <row r="55" spans="1:11" s="18" customFormat="1" ht="20.100000000000001" customHeight="1">
      <c r="A55" s="82" t="s">
        <v>63</v>
      </c>
      <c r="B55" s="9">
        <v>2011</v>
      </c>
      <c r="C55" s="42">
        <v>-2323.6</v>
      </c>
      <c r="D55" s="35">
        <v>-3202.3</v>
      </c>
      <c r="E55" s="35">
        <v>-995.55</v>
      </c>
      <c r="F55" s="35">
        <v>-891.1</v>
      </c>
      <c r="G55" s="35">
        <f t="shared" si="2"/>
        <v>104.44999999999993</v>
      </c>
      <c r="H55" s="128">
        <f t="shared" si="3"/>
        <v>89.508311988348154</v>
      </c>
      <c r="J55" s="69">
        <f>D55-F55</f>
        <v>-2311.2000000000003</v>
      </c>
      <c r="K55" s="73">
        <f t="shared" si="4"/>
        <v>-2311.2000000000003</v>
      </c>
    </row>
    <row r="56" spans="1:11" s="18" customFormat="1" ht="20.100000000000001" customHeight="1">
      <c r="A56" s="83" t="s">
        <v>64</v>
      </c>
      <c r="B56" s="9">
        <v>2020</v>
      </c>
      <c r="C56" s="33">
        <f>C57+C58+C60+C63+C61</f>
        <v>-1448.48</v>
      </c>
      <c r="D56" s="33">
        <f>D57+D58+D60+D63+D61</f>
        <v>-1370.6</v>
      </c>
      <c r="E56" s="49">
        <f>E57+E58+E60+E63</f>
        <v>-470.45</v>
      </c>
      <c r="F56" s="33">
        <f>F57+F58+F60+F63</f>
        <v>-498.30000000000007</v>
      </c>
      <c r="G56" s="35">
        <f t="shared" si="2"/>
        <v>-27.85000000000008</v>
      </c>
      <c r="H56" s="128">
        <f t="shared" si="3"/>
        <v>105.91986396003827</v>
      </c>
      <c r="J56" s="69">
        <f>J57+J58+J59+J60+J61+J62+J63</f>
        <v>-872.30000000000018</v>
      </c>
      <c r="K56" s="73">
        <f t="shared" si="4"/>
        <v>-872.29999999999984</v>
      </c>
    </row>
    <row r="57" spans="1:11" s="18" customFormat="1" ht="20.100000000000001" customHeight="1">
      <c r="A57" s="82" t="s">
        <v>65</v>
      </c>
      <c r="B57" s="9">
        <v>2021</v>
      </c>
      <c r="C57" s="42">
        <v>-195.34</v>
      </c>
      <c r="D57" s="35">
        <v>-223.3</v>
      </c>
      <c r="E57" s="35">
        <v>-78.31</v>
      </c>
      <c r="F57" s="35">
        <v>-63.2</v>
      </c>
      <c r="G57" s="35">
        <f t="shared" si="2"/>
        <v>15.11</v>
      </c>
      <c r="H57" s="128">
        <f t="shared" si="3"/>
        <v>80.704890818541699</v>
      </c>
      <c r="J57" s="69">
        <f>D57-F57</f>
        <v>-160.10000000000002</v>
      </c>
      <c r="K57" s="73">
        <f t="shared" si="4"/>
        <v>-160.10000000000002</v>
      </c>
    </row>
    <row r="58" spans="1:11" s="18" customFormat="1" ht="20.100000000000001" customHeight="1">
      <c r="A58" s="82" t="s">
        <v>66</v>
      </c>
      <c r="B58" s="9">
        <v>2022</v>
      </c>
      <c r="C58" s="42">
        <v>-167</v>
      </c>
      <c r="D58" s="35">
        <v>-159.80000000000001</v>
      </c>
      <c r="E58" s="35">
        <v>-68.099999999999994</v>
      </c>
      <c r="F58" s="35">
        <v>-54.7</v>
      </c>
      <c r="G58" s="35">
        <f t="shared" si="2"/>
        <v>13.399999999999991</v>
      </c>
      <c r="H58" s="128">
        <f t="shared" si="3"/>
        <v>80.323054331864924</v>
      </c>
      <c r="J58" s="69">
        <f>D58-F58</f>
        <v>-105.10000000000001</v>
      </c>
      <c r="K58" s="73">
        <f t="shared" si="4"/>
        <v>-105.10000000000001</v>
      </c>
    </row>
    <row r="59" spans="1:11" s="18" customFormat="1" ht="20.100000000000001" customHeight="1">
      <c r="A59" s="82" t="s">
        <v>67</v>
      </c>
      <c r="B59" s="9">
        <v>2023</v>
      </c>
      <c r="C59" s="38"/>
      <c r="D59" s="38"/>
      <c r="E59" s="38"/>
      <c r="F59" s="38"/>
      <c r="G59" s="38"/>
      <c r="H59" s="128"/>
      <c r="J59" s="69"/>
      <c r="K59" s="73">
        <f t="shared" si="4"/>
        <v>0</v>
      </c>
    </row>
    <row r="60" spans="1:11" s="18" customFormat="1" ht="20.100000000000001" customHeight="1">
      <c r="A60" s="82" t="s">
        <v>68</v>
      </c>
      <c r="B60" s="9">
        <v>2024</v>
      </c>
      <c r="C60" s="35">
        <v>-711.74</v>
      </c>
      <c r="D60" s="35">
        <v>-637.5</v>
      </c>
      <c r="E60" s="35">
        <v>-135.04</v>
      </c>
      <c r="F60" s="35">
        <v>-203.3</v>
      </c>
      <c r="G60" s="35">
        <f>F60-E60</f>
        <v>-68.260000000000019</v>
      </c>
      <c r="H60" s="128">
        <f>(F60/E60)*100</f>
        <v>150.54798578199055</v>
      </c>
      <c r="J60" s="69">
        <f>D60-F60</f>
        <v>-434.2</v>
      </c>
      <c r="K60" s="73">
        <f t="shared" si="4"/>
        <v>-434.2</v>
      </c>
    </row>
    <row r="61" spans="1:11" s="18" customFormat="1" ht="20.100000000000001" customHeight="1">
      <c r="A61" s="82" t="s">
        <v>69</v>
      </c>
      <c r="B61" s="9">
        <v>2025</v>
      </c>
      <c r="C61" s="35">
        <v>0</v>
      </c>
      <c r="D61" s="35"/>
      <c r="E61" s="38"/>
      <c r="F61" s="38" t="s">
        <v>70</v>
      </c>
      <c r="G61" s="38"/>
      <c r="H61" s="128"/>
      <c r="J61" s="69"/>
      <c r="K61" s="73"/>
    </row>
    <row r="62" spans="1:11" s="18" customFormat="1" ht="20.100000000000001" customHeight="1">
      <c r="A62" s="82" t="s">
        <v>71</v>
      </c>
      <c r="B62" s="9">
        <v>2026</v>
      </c>
      <c r="C62" s="38"/>
      <c r="D62" s="38"/>
      <c r="E62" s="38"/>
      <c r="F62" s="38"/>
      <c r="G62" s="38">
        <f>F62-E62</f>
        <v>0</v>
      </c>
      <c r="H62" s="128"/>
      <c r="J62" s="69"/>
      <c r="K62" s="73">
        <f t="shared" si="4"/>
        <v>0</v>
      </c>
    </row>
    <row r="63" spans="1:11" s="18" customFormat="1" ht="20.100000000000001" customHeight="1">
      <c r="A63" s="82" t="s">
        <v>72</v>
      </c>
      <c r="B63" s="9">
        <v>2027</v>
      </c>
      <c r="C63" s="33">
        <f>C68+C64+C65+C66</f>
        <v>-374.4</v>
      </c>
      <c r="D63" s="33">
        <f>D68+D64+D65+D66+D67</f>
        <v>-350</v>
      </c>
      <c r="E63" s="33">
        <f>E68+E64+E65+E66+E67</f>
        <v>-189</v>
      </c>
      <c r="F63" s="33">
        <f>F68+F64+F65+F66+F67</f>
        <v>-177.10000000000002</v>
      </c>
      <c r="G63" s="35">
        <f>F63-E63</f>
        <v>11.899999999999977</v>
      </c>
      <c r="H63" s="128">
        <f>(F63/E63)*100</f>
        <v>93.703703703703709</v>
      </c>
      <c r="J63" s="69">
        <f>J64+J65+J66+J67+J68</f>
        <v>-172.90000000000003</v>
      </c>
      <c r="K63" s="73">
        <f t="shared" si="4"/>
        <v>-172.89999999999998</v>
      </c>
    </row>
    <row r="64" spans="1:11" s="18" customFormat="1" ht="20.100000000000001" customHeight="1">
      <c r="A64" s="82" t="s">
        <v>73</v>
      </c>
      <c r="B64" s="9">
        <v>2028</v>
      </c>
      <c r="C64" s="35">
        <v>-260.2</v>
      </c>
      <c r="D64" s="35">
        <v>-210.8</v>
      </c>
      <c r="E64" s="35">
        <v>-160</v>
      </c>
      <c r="F64" s="35">
        <v>-129.1</v>
      </c>
      <c r="G64" s="35">
        <f>F64-E64</f>
        <v>30.900000000000006</v>
      </c>
      <c r="H64" s="128">
        <f>(F64/E64)*100</f>
        <v>80.6875</v>
      </c>
      <c r="J64" s="69">
        <f>D64-F64</f>
        <v>-81.700000000000017</v>
      </c>
      <c r="K64" s="73">
        <f t="shared" si="4"/>
        <v>-81.700000000000017</v>
      </c>
    </row>
    <row r="65" spans="1:11" s="18" customFormat="1" ht="20.100000000000001" customHeight="1">
      <c r="A65" s="82" t="s">
        <v>74</v>
      </c>
      <c r="B65" s="9">
        <v>2029</v>
      </c>
      <c r="C65" s="35">
        <v>-6.7</v>
      </c>
      <c r="D65" s="35">
        <v>-17.399999999999999</v>
      </c>
      <c r="E65" s="35">
        <v>-1.6</v>
      </c>
      <c r="F65" s="35">
        <v>-6.3</v>
      </c>
      <c r="G65" s="35">
        <f>F65-E65</f>
        <v>-4.6999999999999993</v>
      </c>
      <c r="H65" s="128">
        <f>(F65/E65)*100</f>
        <v>393.74999999999994</v>
      </c>
      <c r="J65" s="69">
        <f>D65-F65</f>
        <v>-11.099999999999998</v>
      </c>
      <c r="K65" s="73">
        <f t="shared" si="4"/>
        <v>-11.099999999999998</v>
      </c>
    </row>
    <row r="66" spans="1:11" s="18" customFormat="1" ht="20.100000000000001" customHeight="1">
      <c r="A66" s="82" t="s">
        <v>75</v>
      </c>
      <c r="B66" s="9">
        <v>2030</v>
      </c>
      <c r="C66" s="35">
        <v>-96</v>
      </c>
      <c r="D66" s="35">
        <v>-108.4</v>
      </c>
      <c r="E66" s="35">
        <v>-24.1</v>
      </c>
      <c r="F66" s="35">
        <v>-38.299999999999997</v>
      </c>
      <c r="G66" s="35">
        <f>F66-E66</f>
        <v>-14.199999999999996</v>
      </c>
      <c r="H66" s="128">
        <f>(F66/E66)*100</f>
        <v>158.9211618257261</v>
      </c>
      <c r="J66" s="69">
        <f>D66-F66</f>
        <v>-70.100000000000009</v>
      </c>
      <c r="K66" s="73">
        <f t="shared" si="4"/>
        <v>-70.100000000000009</v>
      </c>
    </row>
    <row r="67" spans="1:11" s="18" customFormat="1" ht="20.100000000000001" customHeight="1">
      <c r="A67" s="82" t="s">
        <v>76</v>
      </c>
      <c r="B67" s="9">
        <v>2031</v>
      </c>
      <c r="C67" s="38"/>
      <c r="D67" s="52"/>
      <c r="E67" s="52"/>
      <c r="F67" s="52"/>
      <c r="G67" s="38"/>
      <c r="H67" s="128"/>
      <c r="J67" s="69">
        <f>D67-F67</f>
        <v>0</v>
      </c>
      <c r="K67" s="73">
        <f t="shared" si="4"/>
        <v>0</v>
      </c>
    </row>
    <row r="68" spans="1:11" s="18" customFormat="1" ht="20.100000000000001" customHeight="1">
      <c r="A68" s="82" t="s">
        <v>77</v>
      </c>
      <c r="B68" s="9">
        <v>2032</v>
      </c>
      <c r="C68" s="35">
        <v>-11.5</v>
      </c>
      <c r="D68" s="35">
        <v>-13.4</v>
      </c>
      <c r="E68" s="35">
        <v>-3.3</v>
      </c>
      <c r="F68" s="35">
        <v>-3.4</v>
      </c>
      <c r="G68" s="35">
        <f>F68-E68</f>
        <v>-0.10000000000000009</v>
      </c>
      <c r="H68" s="128">
        <f>(F68/E68)*100</f>
        <v>103.03030303030303</v>
      </c>
      <c r="J68" s="69">
        <f>D68-F68</f>
        <v>-10</v>
      </c>
      <c r="K68" s="73">
        <f t="shared" si="4"/>
        <v>-10</v>
      </c>
    </row>
    <row r="69" spans="1:11" s="18" customFormat="1" ht="20.100000000000001" customHeight="1">
      <c r="A69" s="82" t="s">
        <v>78</v>
      </c>
      <c r="B69" s="9">
        <v>2033</v>
      </c>
      <c r="C69" s="38"/>
      <c r="D69" s="38"/>
      <c r="E69" s="38"/>
      <c r="F69" s="38"/>
      <c r="G69" s="38">
        <f t="shared" ref="G69:G81" si="5">F69-E69</f>
        <v>0</v>
      </c>
      <c r="H69" s="128"/>
      <c r="J69" s="70">
        <f t="shared" ref="J69:J96" si="6">D69-F69</f>
        <v>0</v>
      </c>
      <c r="K69" s="73">
        <f t="shared" si="4"/>
        <v>0</v>
      </c>
    </row>
    <row r="70" spans="1:11" s="18" customFormat="1" ht="20.100000000000001" customHeight="1">
      <c r="A70" s="82" t="s">
        <v>79</v>
      </c>
      <c r="B70" s="9">
        <v>2030</v>
      </c>
      <c r="C70" s="38"/>
      <c r="D70" s="38"/>
      <c r="E70" s="38"/>
      <c r="F70" s="38"/>
      <c r="G70" s="38">
        <f t="shared" si="5"/>
        <v>0</v>
      </c>
      <c r="H70" s="128"/>
      <c r="J70" s="70">
        <f t="shared" si="6"/>
        <v>0</v>
      </c>
      <c r="K70" s="73">
        <f t="shared" si="4"/>
        <v>0</v>
      </c>
    </row>
    <row r="71" spans="1:11" s="18" customFormat="1" ht="20.100000000000001" customHeight="1">
      <c r="A71" s="82" t="s">
        <v>80</v>
      </c>
      <c r="B71" s="9">
        <v>2040</v>
      </c>
      <c r="C71" s="38"/>
      <c r="D71" s="38"/>
      <c r="E71" s="38"/>
      <c r="F71" s="38"/>
      <c r="G71" s="38">
        <f t="shared" si="5"/>
        <v>0</v>
      </c>
      <c r="H71" s="128"/>
      <c r="J71" s="70">
        <f t="shared" si="6"/>
        <v>0</v>
      </c>
      <c r="K71" s="73">
        <f t="shared" si="4"/>
        <v>0</v>
      </c>
    </row>
    <row r="72" spans="1:11" s="18" customFormat="1" ht="20.100000000000001" customHeight="1">
      <c r="A72" s="82" t="s">
        <v>81</v>
      </c>
      <c r="B72" s="9">
        <v>2050</v>
      </c>
      <c r="C72" s="38"/>
      <c r="D72" s="38"/>
      <c r="E72" s="38"/>
      <c r="F72" s="38"/>
      <c r="G72" s="38">
        <f t="shared" si="5"/>
        <v>0</v>
      </c>
      <c r="H72" s="128"/>
      <c r="J72" s="70">
        <f t="shared" si="6"/>
        <v>0</v>
      </c>
      <c r="K72" s="73">
        <f t="shared" si="4"/>
        <v>0</v>
      </c>
    </row>
    <row r="73" spans="1:11" s="18" customFormat="1" ht="20.100000000000001" customHeight="1">
      <c r="A73" s="82" t="s">
        <v>82</v>
      </c>
      <c r="B73" s="9">
        <v>2051</v>
      </c>
      <c r="C73" s="38"/>
      <c r="D73" s="38"/>
      <c r="E73" s="38"/>
      <c r="F73" s="38"/>
      <c r="G73" s="38">
        <f t="shared" si="5"/>
        <v>0</v>
      </c>
      <c r="H73" s="128"/>
      <c r="J73" s="70">
        <f t="shared" si="6"/>
        <v>0</v>
      </c>
      <c r="K73" s="73">
        <f t="shared" si="4"/>
        <v>0</v>
      </c>
    </row>
    <row r="74" spans="1:11" s="18" customFormat="1" ht="20.100000000000001" customHeight="1">
      <c r="A74" s="82" t="s">
        <v>83</v>
      </c>
      <c r="B74" s="9">
        <v>2052</v>
      </c>
      <c r="C74" s="38"/>
      <c r="D74" s="38"/>
      <c r="E74" s="38"/>
      <c r="F74" s="38"/>
      <c r="G74" s="38">
        <f t="shared" si="5"/>
        <v>0</v>
      </c>
      <c r="H74" s="128"/>
      <c r="J74" s="70">
        <f t="shared" si="6"/>
        <v>0</v>
      </c>
      <c r="K74" s="73">
        <f t="shared" si="4"/>
        <v>0</v>
      </c>
    </row>
    <row r="75" spans="1:11" s="18" customFormat="1" ht="20.100000000000001" customHeight="1">
      <c r="A75" s="82" t="s">
        <v>84</v>
      </c>
      <c r="B75" s="9">
        <v>2053</v>
      </c>
      <c r="C75" s="38"/>
      <c r="D75" s="38"/>
      <c r="E75" s="38"/>
      <c r="F75" s="38"/>
      <c r="G75" s="38">
        <f t="shared" si="5"/>
        <v>0</v>
      </c>
      <c r="H75" s="128"/>
      <c r="J75" s="70">
        <f t="shared" si="6"/>
        <v>0</v>
      </c>
      <c r="K75" s="73">
        <f t="shared" si="4"/>
        <v>0</v>
      </c>
    </row>
    <row r="76" spans="1:11" s="18" customFormat="1" ht="20.100000000000001" customHeight="1">
      <c r="A76" s="82" t="s">
        <v>85</v>
      </c>
      <c r="B76" s="9">
        <v>2060</v>
      </c>
      <c r="C76" s="35">
        <v>-1308.2</v>
      </c>
      <c r="D76" s="35">
        <v>-1666.7</v>
      </c>
      <c r="E76" s="35">
        <v>-413.34</v>
      </c>
      <c r="F76" s="35">
        <v>-363.1</v>
      </c>
      <c r="G76" s="35">
        <f>F76-E76</f>
        <v>50.239999999999952</v>
      </c>
      <c r="H76" s="128">
        <f>(F76/E76)*100</f>
        <v>87.84535733294625</v>
      </c>
      <c r="J76" s="70">
        <f t="shared" si="6"/>
        <v>-1303.5999999999999</v>
      </c>
      <c r="K76" s="73">
        <f t="shared" si="4"/>
        <v>-1303.5999999999999</v>
      </c>
    </row>
    <row r="77" spans="1:11" s="18" customFormat="1" ht="38.25" customHeight="1">
      <c r="A77" s="82" t="s">
        <v>86</v>
      </c>
      <c r="B77" s="9">
        <v>2070</v>
      </c>
      <c r="C77" s="35"/>
      <c r="D77" s="35"/>
      <c r="E77" s="35">
        <v>0</v>
      </c>
      <c r="F77" s="35">
        <v>0</v>
      </c>
      <c r="G77" s="35">
        <f t="shared" si="5"/>
        <v>0</v>
      </c>
      <c r="H77" s="128"/>
      <c r="J77" s="70">
        <f t="shared" si="6"/>
        <v>0</v>
      </c>
      <c r="K77" s="73">
        <f t="shared" si="4"/>
        <v>0</v>
      </c>
    </row>
    <row r="78" spans="1:11" s="18" customFormat="1" ht="20.100000000000001" customHeight="1">
      <c r="A78" s="81" t="s">
        <v>87</v>
      </c>
      <c r="B78" s="9">
        <v>2100</v>
      </c>
      <c r="C78" s="43">
        <f>C79+C80+C81+C82+C83+C84+C85+C86+C88+C89+C90+C91+C92</f>
        <v>-36.6</v>
      </c>
      <c r="D78" s="43">
        <f>D79+D80+D83+D87+D90</f>
        <v>-7</v>
      </c>
      <c r="E78" s="43">
        <f>E79+E80+E81+E82+E84+E85</f>
        <v>-13.34</v>
      </c>
      <c r="F78" s="43">
        <f>F79+F80+F81+F82+F83+F84+F85+F86+F88+F89+F90+F91+F92</f>
        <v>0</v>
      </c>
      <c r="G78" s="35">
        <f>F78-E78</f>
        <v>13.34</v>
      </c>
      <c r="H78" s="128"/>
      <c r="J78" s="70">
        <f t="shared" si="6"/>
        <v>-7</v>
      </c>
      <c r="K78" s="73">
        <f t="shared" si="4"/>
        <v>-7</v>
      </c>
    </row>
    <row r="79" spans="1:11" s="18" customFormat="1" ht="20.100000000000001" customHeight="1">
      <c r="A79" s="82" t="s">
        <v>88</v>
      </c>
      <c r="B79" s="9">
        <v>2110</v>
      </c>
      <c r="C79" s="35">
        <v>-36.6</v>
      </c>
      <c r="D79" s="49">
        <v>-7</v>
      </c>
      <c r="E79" s="35">
        <v>-13.34</v>
      </c>
      <c r="F79" s="35">
        <v>0</v>
      </c>
      <c r="G79" s="35">
        <f>F79-E79</f>
        <v>13.34</v>
      </c>
      <c r="H79" s="128"/>
      <c r="J79" s="70">
        <f t="shared" si="6"/>
        <v>-7</v>
      </c>
      <c r="K79" s="73">
        <f t="shared" si="4"/>
        <v>-7</v>
      </c>
    </row>
    <row r="80" spans="1:11" s="18" customFormat="1" ht="20.25">
      <c r="A80" s="82" t="s">
        <v>89</v>
      </c>
      <c r="B80" s="9">
        <v>2120</v>
      </c>
      <c r="C80" s="43"/>
      <c r="D80" s="49">
        <f>D81+D82</f>
        <v>0</v>
      </c>
      <c r="E80" s="43"/>
      <c r="F80" s="43"/>
      <c r="G80" s="38">
        <f t="shared" si="5"/>
        <v>0</v>
      </c>
      <c r="H80" s="128"/>
      <c r="J80" s="70">
        <f t="shared" si="6"/>
        <v>0</v>
      </c>
      <c r="K80" s="73">
        <f t="shared" si="4"/>
        <v>0</v>
      </c>
    </row>
    <row r="81" spans="1:11" s="18" customFormat="1" ht="20.100000000000001" customHeight="1">
      <c r="A81" s="82" t="s">
        <v>90</v>
      </c>
      <c r="B81" s="9">
        <v>2121</v>
      </c>
      <c r="C81" s="38"/>
      <c r="D81" s="112"/>
      <c r="E81" s="38"/>
      <c r="F81" s="38"/>
      <c r="G81" s="38">
        <f t="shared" si="5"/>
        <v>0</v>
      </c>
      <c r="H81" s="128"/>
      <c r="J81" s="70">
        <f t="shared" si="6"/>
        <v>0</v>
      </c>
      <c r="K81" s="73">
        <f t="shared" si="4"/>
        <v>0</v>
      </c>
    </row>
    <row r="82" spans="1:11" s="18" customFormat="1" ht="20.25">
      <c r="A82" s="82" t="s">
        <v>91</v>
      </c>
      <c r="B82" s="9">
        <v>2122</v>
      </c>
      <c r="C82" s="107">
        <v>0</v>
      </c>
      <c r="D82" s="113"/>
      <c r="E82" s="53"/>
      <c r="F82" s="35"/>
      <c r="G82" s="35"/>
      <c r="H82" s="128"/>
      <c r="J82" s="70">
        <f t="shared" si="6"/>
        <v>0</v>
      </c>
      <c r="K82" s="73">
        <f t="shared" si="4"/>
        <v>0</v>
      </c>
    </row>
    <row r="83" spans="1:11" s="18" customFormat="1" ht="20.100000000000001" customHeight="1">
      <c r="A83" s="82" t="s">
        <v>92</v>
      </c>
      <c r="B83" s="9">
        <v>2130</v>
      </c>
      <c r="C83" s="84">
        <v>0</v>
      </c>
      <c r="D83" s="114">
        <f>D84+D85+D86</f>
        <v>0</v>
      </c>
      <c r="E83" s="53">
        <f>E84+E85</f>
        <v>0</v>
      </c>
      <c r="F83" s="35"/>
      <c r="G83" s="58">
        <f>F83-E83</f>
        <v>0</v>
      </c>
      <c r="H83" s="128"/>
      <c r="J83" s="70">
        <f t="shared" si="6"/>
        <v>0</v>
      </c>
      <c r="K83" s="73">
        <f t="shared" si="4"/>
        <v>0</v>
      </c>
    </row>
    <row r="84" spans="1:11" s="18" customFormat="1" ht="20.100000000000001" customHeight="1">
      <c r="A84" s="82" t="s">
        <v>93</v>
      </c>
      <c r="B84" s="9">
        <v>2131</v>
      </c>
      <c r="C84" s="46">
        <v>0</v>
      </c>
      <c r="D84" s="35"/>
      <c r="E84" s="35">
        <v>0</v>
      </c>
      <c r="F84" s="35"/>
      <c r="G84" s="35">
        <f>F84-E84</f>
        <v>0</v>
      </c>
      <c r="H84" s="128"/>
      <c r="J84" s="70">
        <f t="shared" si="6"/>
        <v>0</v>
      </c>
      <c r="K84" s="73">
        <f t="shared" si="4"/>
        <v>0</v>
      </c>
    </row>
    <row r="85" spans="1:11" s="18" customFormat="1" ht="20.100000000000001" customHeight="1">
      <c r="A85" s="82" t="s">
        <v>94</v>
      </c>
      <c r="B85" s="9">
        <v>2132</v>
      </c>
      <c r="C85" s="38"/>
      <c r="D85" s="35"/>
      <c r="E85" s="35"/>
      <c r="F85" s="35"/>
      <c r="G85" s="38">
        <f>F85-E85</f>
        <v>0</v>
      </c>
      <c r="H85" s="128"/>
      <c r="J85" s="70">
        <f t="shared" si="6"/>
        <v>0</v>
      </c>
      <c r="K85" s="73">
        <f t="shared" si="4"/>
        <v>0</v>
      </c>
    </row>
    <row r="86" spans="1:11" s="18" customFormat="1" ht="20.100000000000001" customHeight="1">
      <c r="A86" s="82" t="s">
        <v>95</v>
      </c>
      <c r="B86" s="9">
        <v>2140</v>
      </c>
      <c r="C86" s="38"/>
      <c r="D86" s="38"/>
      <c r="E86" s="38"/>
      <c r="F86" s="38"/>
      <c r="G86" s="38">
        <f t="shared" ref="G86:G95" si="7">F86-E86</f>
        <v>0</v>
      </c>
      <c r="H86" s="128"/>
      <c r="J86" s="70">
        <f t="shared" si="6"/>
        <v>0</v>
      </c>
      <c r="K86" s="73">
        <f t="shared" si="4"/>
        <v>0</v>
      </c>
    </row>
    <row r="87" spans="1:11" s="18" customFormat="1" ht="20.100000000000001" customHeight="1">
      <c r="A87" s="82" t="s">
        <v>96</v>
      </c>
      <c r="B87" s="9">
        <v>2141</v>
      </c>
      <c r="C87" s="38">
        <f>C88+C89</f>
        <v>0</v>
      </c>
      <c r="D87" s="38">
        <f>D88+D89</f>
        <v>0</v>
      </c>
      <c r="E87" s="38">
        <f>E88+E89</f>
        <v>0</v>
      </c>
      <c r="F87" s="38">
        <f>F88+F89</f>
        <v>0</v>
      </c>
      <c r="G87" s="38">
        <f t="shared" si="7"/>
        <v>0</v>
      </c>
      <c r="H87" s="128"/>
      <c r="J87" s="70">
        <f t="shared" si="6"/>
        <v>0</v>
      </c>
      <c r="K87" s="73">
        <f t="shared" si="4"/>
        <v>0</v>
      </c>
    </row>
    <row r="88" spans="1:11" s="18" customFormat="1" ht="20.100000000000001" customHeight="1">
      <c r="A88" s="82" t="s">
        <v>97</v>
      </c>
      <c r="B88" s="9">
        <v>2142</v>
      </c>
      <c r="C88" s="38"/>
      <c r="D88" s="38"/>
      <c r="E88" s="38"/>
      <c r="F88" s="38"/>
      <c r="G88" s="38">
        <f t="shared" si="7"/>
        <v>0</v>
      </c>
      <c r="H88" s="128"/>
      <c r="J88" s="70">
        <f t="shared" si="6"/>
        <v>0</v>
      </c>
      <c r="K88" s="73">
        <f t="shared" si="4"/>
        <v>0</v>
      </c>
    </row>
    <row r="89" spans="1:11" s="18" customFormat="1" ht="20.100000000000001" customHeight="1">
      <c r="A89" s="82" t="s">
        <v>98</v>
      </c>
      <c r="B89" s="9">
        <v>2143</v>
      </c>
      <c r="C89" s="45"/>
      <c r="D89" s="45"/>
      <c r="E89" s="45"/>
      <c r="F89" s="45"/>
      <c r="G89" s="38">
        <f t="shared" si="7"/>
        <v>0</v>
      </c>
      <c r="H89" s="128"/>
      <c r="J89" s="70">
        <f t="shared" si="6"/>
        <v>0</v>
      </c>
      <c r="K89" s="73">
        <f t="shared" si="4"/>
        <v>0</v>
      </c>
    </row>
    <row r="90" spans="1:11" s="18" customFormat="1" ht="20.100000000000001" customHeight="1">
      <c r="A90" s="82" t="s">
        <v>99</v>
      </c>
      <c r="B90" s="9">
        <v>2150</v>
      </c>
      <c r="C90" s="35"/>
      <c r="D90" s="38">
        <f>D91+D92+D93</f>
        <v>0</v>
      </c>
      <c r="E90" s="38">
        <f>E91+E92+E93</f>
        <v>0</v>
      </c>
      <c r="F90" s="38">
        <f>F91+F92+F93</f>
        <v>0</v>
      </c>
      <c r="G90" s="38">
        <f t="shared" si="7"/>
        <v>0</v>
      </c>
      <c r="H90" s="128"/>
      <c r="J90" s="70">
        <f t="shared" si="6"/>
        <v>0</v>
      </c>
      <c r="K90" s="73">
        <f t="shared" si="4"/>
        <v>0</v>
      </c>
    </row>
    <row r="91" spans="1:11" s="18" customFormat="1" ht="20.100000000000001" customHeight="1">
      <c r="A91" s="82" t="s">
        <v>100</v>
      </c>
      <c r="B91" s="9">
        <v>2160</v>
      </c>
      <c r="C91" s="35"/>
      <c r="D91" s="38"/>
      <c r="E91" s="38"/>
      <c r="F91" s="38"/>
      <c r="G91" s="38">
        <f t="shared" si="7"/>
        <v>0</v>
      </c>
      <c r="H91" s="128"/>
      <c r="J91" s="70">
        <f t="shared" si="6"/>
        <v>0</v>
      </c>
      <c r="K91" s="73">
        <f t="shared" si="4"/>
        <v>0</v>
      </c>
    </row>
    <row r="92" spans="1:11" s="18" customFormat="1" ht="20.100000000000001" customHeight="1">
      <c r="A92" s="82" t="s">
        <v>101</v>
      </c>
      <c r="B92" s="9">
        <v>2170</v>
      </c>
      <c r="C92" s="38"/>
      <c r="D92" s="38"/>
      <c r="E92" s="38"/>
      <c r="F92" s="38"/>
      <c r="G92" s="38">
        <f t="shared" si="7"/>
        <v>0</v>
      </c>
      <c r="H92" s="128"/>
      <c r="J92" s="70">
        <f t="shared" si="6"/>
        <v>0</v>
      </c>
      <c r="K92" s="73">
        <f t="shared" si="4"/>
        <v>0</v>
      </c>
    </row>
    <row r="93" spans="1:11" s="18" customFormat="1" ht="20.100000000000001" customHeight="1">
      <c r="A93" s="82"/>
      <c r="B93" s="9">
        <v>2171</v>
      </c>
      <c r="C93" s="38"/>
      <c r="D93" s="38"/>
      <c r="E93" s="38"/>
      <c r="F93" s="38"/>
      <c r="G93" s="38">
        <f t="shared" si="7"/>
        <v>0</v>
      </c>
      <c r="H93" s="128"/>
      <c r="J93" s="70">
        <f t="shared" si="6"/>
        <v>0</v>
      </c>
      <c r="K93" s="73">
        <f t="shared" si="4"/>
        <v>0</v>
      </c>
    </row>
    <row r="94" spans="1:11" s="18" customFormat="1" ht="20.100000000000001" customHeight="1">
      <c r="A94" s="74" t="s">
        <v>102</v>
      </c>
      <c r="B94" s="9">
        <v>4000</v>
      </c>
      <c r="C94" s="43">
        <f>C32</f>
        <v>16156.8</v>
      </c>
      <c r="D94" s="43">
        <f>D32</f>
        <v>23347.500000000004</v>
      </c>
      <c r="E94" s="43">
        <f>E32</f>
        <v>8378.2899999999991</v>
      </c>
      <c r="F94" s="43">
        <f>F32</f>
        <v>5942.9000000000005</v>
      </c>
      <c r="G94" s="33">
        <f>F94-E94</f>
        <v>-2435.3899999999985</v>
      </c>
      <c r="H94" s="130">
        <f>(F94/E94)*100</f>
        <v>70.932135316395133</v>
      </c>
      <c r="J94" s="70">
        <f t="shared" si="6"/>
        <v>17404.600000000002</v>
      </c>
      <c r="K94" s="73">
        <f t="shared" si="4"/>
        <v>17404.600000000002</v>
      </c>
    </row>
    <row r="95" spans="1:11" s="18" customFormat="1" ht="20.100000000000001" customHeight="1">
      <c r="A95" s="74" t="s">
        <v>103</v>
      </c>
      <c r="B95" s="9">
        <v>5000</v>
      </c>
      <c r="C95" s="33">
        <f>C53+C78</f>
        <v>-16503.519999999997</v>
      </c>
      <c r="D95" s="115">
        <f>D52</f>
        <v>-21200.3</v>
      </c>
      <c r="E95" s="33">
        <f>E52</f>
        <v>-6441.68</v>
      </c>
      <c r="F95" s="115">
        <f>F52</f>
        <v>-5966.3000000000011</v>
      </c>
      <c r="G95" s="33">
        <f t="shared" si="7"/>
        <v>475.3799999999992</v>
      </c>
      <c r="H95" s="130">
        <f>(F95/E95)*100</f>
        <v>92.620248134027165</v>
      </c>
      <c r="J95" s="70">
        <f>D95-F95</f>
        <v>-15233.999999999998</v>
      </c>
      <c r="K95" s="73">
        <f t="shared" si="4"/>
        <v>-15233.999999999998</v>
      </c>
    </row>
    <row r="96" spans="1:11" s="18" customFormat="1" ht="20.100000000000001" customHeight="1">
      <c r="A96" s="85" t="s">
        <v>104</v>
      </c>
      <c r="B96" s="9">
        <v>6000</v>
      </c>
      <c r="C96" s="35">
        <f>C94+C95</f>
        <v>-346.71999999999753</v>
      </c>
      <c r="D96" s="58">
        <f>D94+D95</f>
        <v>2147.2000000000044</v>
      </c>
      <c r="E96" s="35">
        <f>E94+E95</f>
        <v>1936.6099999999988</v>
      </c>
      <c r="F96" s="58">
        <f>F94+F95</f>
        <v>-23.400000000000546</v>
      </c>
      <c r="G96" s="35">
        <f>F96-E96</f>
        <v>-1960.0099999999993</v>
      </c>
      <c r="H96" s="128">
        <f>(F96/E96)*100</f>
        <v>-1.2082969725448367</v>
      </c>
      <c r="J96" s="70">
        <f t="shared" si="6"/>
        <v>2170.6000000000049</v>
      </c>
      <c r="K96" s="73">
        <f t="shared" si="4"/>
        <v>2170.6000000000049</v>
      </c>
    </row>
    <row r="97" spans="1:11" s="18" customFormat="1" ht="19.5" customHeight="1">
      <c r="A97" s="143" t="s">
        <v>105</v>
      </c>
      <c r="B97" s="143"/>
      <c r="C97" s="143"/>
      <c r="D97" s="143"/>
      <c r="E97" s="143"/>
      <c r="F97" s="143"/>
      <c r="G97" s="143"/>
      <c r="H97" s="143"/>
      <c r="J97" s="68"/>
      <c r="K97" s="73">
        <f t="shared" si="4"/>
        <v>0</v>
      </c>
    </row>
    <row r="98" spans="1:11" s="18" customFormat="1" ht="37.5">
      <c r="A98" s="86" t="s">
        <v>106</v>
      </c>
      <c r="B98" s="9">
        <v>7100</v>
      </c>
      <c r="C98" s="55">
        <f>C99+C100+C101+C102</f>
        <v>-1</v>
      </c>
      <c r="D98" s="43">
        <f>D99+D100+D101+D102</f>
        <v>-3</v>
      </c>
      <c r="E98" s="35"/>
      <c r="F98" s="43">
        <f>F99+F100+F101+F102</f>
        <v>-3</v>
      </c>
      <c r="G98" s="43">
        <f>F98-E98</f>
        <v>-3</v>
      </c>
      <c r="H98" s="130"/>
      <c r="J98" s="68"/>
      <c r="K98" s="73">
        <f t="shared" si="4"/>
        <v>0</v>
      </c>
    </row>
    <row r="99" spans="1:11" s="18" customFormat="1" ht="37.5">
      <c r="A99" s="24" t="s">
        <v>107</v>
      </c>
      <c r="B99" s="9">
        <v>7110</v>
      </c>
      <c r="C99" s="44">
        <v>-1</v>
      </c>
      <c r="D99" s="44">
        <v>-3</v>
      </c>
      <c r="E99" s="54"/>
      <c r="F99" s="44">
        <v>-3</v>
      </c>
      <c r="G99" s="43">
        <f>F99-E99</f>
        <v>-3</v>
      </c>
      <c r="H99" s="130"/>
      <c r="J99" s="68"/>
      <c r="K99" s="73">
        <f t="shared" si="4"/>
        <v>0</v>
      </c>
    </row>
    <row r="100" spans="1:11" s="18" customFormat="1" ht="37.5">
      <c r="A100" s="25" t="s">
        <v>108</v>
      </c>
      <c r="B100" s="16">
        <v>7120</v>
      </c>
      <c r="C100" s="54"/>
      <c r="D100" s="54"/>
      <c r="E100" s="44"/>
      <c r="F100" s="54"/>
      <c r="G100" s="45">
        <f>F100-E100</f>
        <v>0</v>
      </c>
      <c r="H100" s="130"/>
      <c r="J100" s="68"/>
      <c r="K100" s="73">
        <f t="shared" si="4"/>
        <v>0</v>
      </c>
    </row>
    <row r="101" spans="1:11" s="18" customFormat="1" ht="20.25">
      <c r="A101" s="26" t="s">
        <v>109</v>
      </c>
      <c r="B101" s="16">
        <v>7130</v>
      </c>
      <c r="C101" s="54"/>
      <c r="D101" s="54"/>
      <c r="E101" s="54"/>
      <c r="F101" s="54"/>
      <c r="G101" s="45">
        <f>F101-E101</f>
        <v>0</v>
      </c>
      <c r="H101" s="130"/>
      <c r="J101" s="68"/>
      <c r="K101" s="73">
        <f t="shared" si="4"/>
        <v>0</v>
      </c>
    </row>
    <row r="102" spans="1:11" s="18" customFormat="1" ht="20.25">
      <c r="A102" s="26" t="s">
        <v>110</v>
      </c>
      <c r="B102" s="16">
        <v>7140</v>
      </c>
      <c r="C102" s="54"/>
      <c r="D102" s="54"/>
      <c r="E102" s="54"/>
      <c r="F102" s="54"/>
      <c r="G102" s="45">
        <f>F102-E102</f>
        <v>0</v>
      </c>
      <c r="H102" s="130"/>
      <c r="J102" s="68"/>
      <c r="K102" s="73">
        <f t="shared" si="4"/>
        <v>0</v>
      </c>
    </row>
    <row r="103" spans="1:11" s="18" customFormat="1" ht="20.25">
      <c r="A103" s="23" t="s">
        <v>111</v>
      </c>
      <c r="B103" s="16">
        <v>7200</v>
      </c>
      <c r="C103" s="43">
        <f>C104+C105</f>
        <v>-2058.8000000000002</v>
      </c>
      <c r="D103" s="43">
        <f>D104+D105</f>
        <v>-2720.1</v>
      </c>
      <c r="E103" s="43">
        <f>E104+E105</f>
        <v>-818.8</v>
      </c>
      <c r="F103" s="43">
        <f>F104+F105</f>
        <v>-763.7</v>
      </c>
      <c r="G103" s="43">
        <f t="shared" ref="G103:G110" si="8">F103-E103</f>
        <v>55.099999999999909</v>
      </c>
      <c r="H103" s="130">
        <f t="shared" ref="H103:H108" si="9">(F103/E103)*100</f>
        <v>93.27063996091843</v>
      </c>
      <c r="J103" s="71">
        <f>D103-F103</f>
        <v>-1956.3999999999999</v>
      </c>
      <c r="K103" s="73">
        <f t="shared" si="4"/>
        <v>-1956.3999999999999</v>
      </c>
    </row>
    <row r="104" spans="1:11" s="18" customFormat="1" ht="20.25">
      <c r="A104" s="24" t="s">
        <v>112</v>
      </c>
      <c r="B104" s="16">
        <v>7210</v>
      </c>
      <c r="C104" s="44">
        <v>-2058.8000000000002</v>
      </c>
      <c r="D104" s="44">
        <v>-2720.1</v>
      </c>
      <c r="E104" s="44">
        <v>-818.8</v>
      </c>
      <c r="F104" s="44">
        <v>-763.7</v>
      </c>
      <c r="G104" s="43">
        <f t="shared" si="8"/>
        <v>55.099999999999909</v>
      </c>
      <c r="H104" s="130">
        <f t="shared" si="9"/>
        <v>93.27063996091843</v>
      </c>
      <c r="J104" s="71">
        <f t="shared" ref="J104:J124" si="10">D104-F104</f>
        <v>-1956.3999999999999</v>
      </c>
      <c r="K104" s="73">
        <f t="shared" si="4"/>
        <v>-1956.3999999999999</v>
      </c>
    </row>
    <row r="105" spans="1:11" s="18" customFormat="1" ht="20.25">
      <c r="A105" s="25" t="s">
        <v>113</v>
      </c>
      <c r="B105" s="22">
        <v>7220</v>
      </c>
      <c r="C105" s="44"/>
      <c r="D105" s="44"/>
      <c r="E105" s="44"/>
      <c r="F105" s="44">
        <v>0</v>
      </c>
      <c r="G105" s="43">
        <f t="shared" si="8"/>
        <v>0</v>
      </c>
      <c r="H105" s="130"/>
      <c r="J105" s="71">
        <f t="shared" si="10"/>
        <v>0</v>
      </c>
      <c r="K105" s="73">
        <f t="shared" si="4"/>
        <v>0</v>
      </c>
    </row>
    <row r="106" spans="1:11" s="18" customFormat="1" ht="37.5">
      <c r="A106" s="23" t="s">
        <v>114</v>
      </c>
      <c r="B106" s="16">
        <v>7300</v>
      </c>
      <c r="C106" s="33">
        <f>C107+C108+C109+C110</f>
        <v>-2495.1999999999998</v>
      </c>
      <c r="D106" s="33">
        <f>D107+D108+D109+D110</f>
        <v>-3487.7000000000003</v>
      </c>
      <c r="E106" s="33">
        <f>E107+E108+E109+E110</f>
        <v>-1063.8</v>
      </c>
      <c r="F106" s="33">
        <f>F107+F108+F109+F110</f>
        <v>-1012.9</v>
      </c>
      <c r="G106" s="43">
        <f t="shared" si="8"/>
        <v>50.899999999999977</v>
      </c>
      <c r="H106" s="130">
        <f t="shared" si="9"/>
        <v>95.215266027448777</v>
      </c>
      <c r="J106" s="71">
        <f t="shared" si="10"/>
        <v>-2474.8000000000002</v>
      </c>
      <c r="K106" s="73">
        <f t="shared" si="4"/>
        <v>-2474.8000000000002</v>
      </c>
    </row>
    <row r="107" spans="1:11" s="18" customFormat="1" ht="20.25">
      <c r="A107" s="26" t="s">
        <v>115</v>
      </c>
      <c r="B107" s="16">
        <v>7310</v>
      </c>
      <c r="C107" s="35">
        <v>-2323.6</v>
      </c>
      <c r="D107" s="35">
        <v>-3202.3</v>
      </c>
      <c r="E107" s="35">
        <v>-995.6</v>
      </c>
      <c r="F107" s="35">
        <v>-891.1</v>
      </c>
      <c r="G107" s="43">
        <f t="shared" si="8"/>
        <v>104.5</v>
      </c>
      <c r="H107" s="130">
        <f t="shared" si="9"/>
        <v>89.503816793893137</v>
      </c>
      <c r="J107" s="71">
        <f t="shared" si="10"/>
        <v>-2311.2000000000003</v>
      </c>
      <c r="K107" s="73">
        <f t="shared" si="4"/>
        <v>-2311.2000000000003</v>
      </c>
    </row>
    <row r="108" spans="1:11" s="18" customFormat="1" ht="20.25">
      <c r="A108" s="26" t="s">
        <v>116</v>
      </c>
      <c r="B108" s="16">
        <v>7320</v>
      </c>
      <c r="C108" s="35">
        <v>-171.6</v>
      </c>
      <c r="D108" s="35">
        <v>-285.39999999999998</v>
      </c>
      <c r="E108" s="35">
        <v>-68.2</v>
      </c>
      <c r="F108" s="35">
        <v>-122.4</v>
      </c>
      <c r="G108" s="43">
        <f t="shared" si="8"/>
        <v>-54.2</v>
      </c>
      <c r="H108" s="130">
        <f t="shared" si="9"/>
        <v>179.47214076246334</v>
      </c>
      <c r="J108" s="71">
        <f t="shared" si="10"/>
        <v>-162.99999999999997</v>
      </c>
      <c r="K108" s="73">
        <f t="shared" si="4"/>
        <v>-162.99999999999997</v>
      </c>
    </row>
    <row r="109" spans="1:11" s="18" customFormat="1" ht="20.25">
      <c r="A109" s="26" t="s">
        <v>117</v>
      </c>
      <c r="B109" s="16">
        <v>7330</v>
      </c>
      <c r="C109" s="38"/>
      <c r="D109" s="38"/>
      <c r="E109" s="38"/>
      <c r="F109" s="38"/>
      <c r="G109" s="43">
        <f t="shared" si="8"/>
        <v>0</v>
      </c>
      <c r="H109" s="130"/>
      <c r="J109" s="71">
        <f t="shared" si="10"/>
        <v>0</v>
      </c>
      <c r="K109" s="73">
        <f t="shared" si="4"/>
        <v>0</v>
      </c>
    </row>
    <row r="110" spans="1:11" s="18" customFormat="1" ht="37.5">
      <c r="A110" s="26" t="s">
        <v>118</v>
      </c>
      <c r="B110" s="16">
        <v>7340</v>
      </c>
      <c r="C110" s="38"/>
      <c r="D110" s="35">
        <v>0</v>
      </c>
      <c r="E110" s="38"/>
      <c r="F110" s="35">
        <v>0.6</v>
      </c>
      <c r="G110" s="43">
        <f t="shared" si="8"/>
        <v>0.6</v>
      </c>
      <c r="H110" s="130"/>
      <c r="J110" s="71">
        <f t="shared" si="10"/>
        <v>-0.6</v>
      </c>
      <c r="K110" s="73">
        <f t="shared" si="4"/>
        <v>-0.6</v>
      </c>
    </row>
    <row r="111" spans="1:11" s="18" customFormat="1" ht="20.25">
      <c r="A111" s="23" t="s">
        <v>119</v>
      </c>
      <c r="B111" s="16">
        <v>7000</v>
      </c>
      <c r="C111" s="33">
        <f>C106+C103+C98</f>
        <v>-4555</v>
      </c>
      <c r="D111" s="33">
        <f>D106+D103+D98</f>
        <v>-6210.8</v>
      </c>
      <c r="E111" s="33">
        <f>E106+E103+E98</f>
        <v>-1882.6</v>
      </c>
      <c r="F111" s="33">
        <f>F106+F103+F98</f>
        <v>-1779.6</v>
      </c>
      <c r="G111" s="43">
        <f>F111-E111</f>
        <v>103</v>
      </c>
      <c r="H111" s="130">
        <f>(F111/E111)*100</f>
        <v>94.528843089344534</v>
      </c>
      <c r="J111" s="71">
        <f t="shared" si="10"/>
        <v>-4431.2000000000007</v>
      </c>
      <c r="K111" s="73">
        <f t="shared" si="4"/>
        <v>-4431.2000000000007</v>
      </c>
    </row>
    <row r="112" spans="1:11" s="18" customFormat="1" ht="19.5" customHeight="1">
      <c r="A112" s="138" t="s">
        <v>120</v>
      </c>
      <c r="B112" s="138"/>
      <c r="C112" s="138"/>
      <c r="D112" s="138"/>
      <c r="E112" s="138"/>
      <c r="F112" s="138"/>
      <c r="G112" s="138"/>
      <c r="H112" s="138"/>
      <c r="J112" s="71">
        <f t="shared" si="10"/>
        <v>0</v>
      </c>
    </row>
    <row r="113" spans="1:10" s="18" customFormat="1" ht="20.100000000000001" customHeight="1">
      <c r="A113" s="27" t="s">
        <v>121</v>
      </c>
      <c r="B113" s="28">
        <v>8000</v>
      </c>
      <c r="C113" s="33">
        <f>C114+C115+C116+C117+C118+C119</f>
        <v>-4271.1000000000004</v>
      </c>
      <c r="D113" s="33">
        <f>D114+D115+D116+D117+D118+D119</f>
        <v>-5211.3999999999996</v>
      </c>
      <c r="E113" s="33">
        <f>E114+E115+E116+E117+E118+E119</f>
        <v>-50</v>
      </c>
      <c r="F113" s="33">
        <f>F114+F115+F116+F117+F118+F119</f>
        <v>-2108.9</v>
      </c>
      <c r="G113" s="43">
        <f>F113-E113</f>
        <v>-2058.9</v>
      </c>
      <c r="H113" s="128">
        <f>(F113/E113)*100</f>
        <v>4217.8</v>
      </c>
      <c r="J113" s="71">
        <f t="shared" si="10"/>
        <v>-3102.4999999999995</v>
      </c>
    </row>
    <row r="114" spans="1:10" s="18" customFormat="1" ht="20.100000000000001" customHeight="1">
      <c r="A114" s="24" t="s">
        <v>122</v>
      </c>
      <c r="B114" s="28">
        <v>8010</v>
      </c>
      <c r="C114" s="38"/>
      <c r="D114" s="38"/>
      <c r="E114" s="38"/>
      <c r="F114" s="38"/>
      <c r="G114" s="43">
        <f t="shared" ref="G114:G124" si="11">F114-E114</f>
        <v>0</v>
      </c>
      <c r="H114" s="128"/>
      <c r="J114" s="71">
        <f t="shared" si="10"/>
        <v>0</v>
      </c>
    </row>
    <row r="115" spans="1:10" s="18" customFormat="1" ht="20.100000000000001" customHeight="1">
      <c r="A115" s="24" t="s">
        <v>123</v>
      </c>
      <c r="B115" s="28">
        <v>8020</v>
      </c>
      <c r="C115" s="35">
        <v>-928.6</v>
      </c>
      <c r="D115" s="35">
        <v>-2392.8000000000002</v>
      </c>
      <c r="E115" s="35">
        <v>-2000</v>
      </c>
      <c r="F115" s="35">
        <v>-2091</v>
      </c>
      <c r="G115" s="43">
        <f t="shared" si="11"/>
        <v>-91</v>
      </c>
      <c r="H115" s="128"/>
      <c r="J115" s="71">
        <f t="shared" si="10"/>
        <v>-301.80000000000018</v>
      </c>
    </row>
    <row r="116" spans="1:10" s="18" customFormat="1" ht="20.100000000000001" customHeight="1">
      <c r="A116" s="24" t="s">
        <v>124</v>
      </c>
      <c r="B116" s="28">
        <v>8030</v>
      </c>
      <c r="C116" s="35">
        <v>-254.9</v>
      </c>
      <c r="D116" s="35">
        <v>-520.5</v>
      </c>
      <c r="E116" s="35">
        <v>-350</v>
      </c>
      <c r="F116" s="35">
        <v>-17.899999999999999</v>
      </c>
      <c r="G116" s="43">
        <f t="shared" si="11"/>
        <v>332.1</v>
      </c>
      <c r="H116" s="128"/>
      <c r="J116" s="71">
        <f t="shared" si="10"/>
        <v>-502.6</v>
      </c>
    </row>
    <row r="117" spans="1:10" s="18" customFormat="1" ht="20.25">
      <c r="A117" s="24" t="s">
        <v>125</v>
      </c>
      <c r="B117" s="28">
        <v>8040</v>
      </c>
      <c r="C117" s="35"/>
      <c r="D117" s="35"/>
      <c r="E117" s="35"/>
      <c r="F117" s="35"/>
      <c r="G117" s="43">
        <f t="shared" si="11"/>
        <v>0</v>
      </c>
      <c r="H117" s="128"/>
      <c r="J117" s="71">
        <f t="shared" si="10"/>
        <v>0</v>
      </c>
    </row>
    <row r="118" spans="1:10" s="18" customFormat="1" ht="37.5">
      <c r="A118" s="24" t="s">
        <v>126</v>
      </c>
      <c r="B118" s="28">
        <v>8050</v>
      </c>
      <c r="C118" s="38"/>
      <c r="D118" s="35"/>
      <c r="E118" s="35"/>
      <c r="F118" s="35"/>
      <c r="G118" s="43">
        <f t="shared" si="11"/>
        <v>0</v>
      </c>
      <c r="H118" s="128"/>
      <c r="J118" s="71">
        <f t="shared" si="10"/>
        <v>0</v>
      </c>
    </row>
    <row r="119" spans="1:10" s="18" customFormat="1" ht="20.25">
      <c r="A119" s="24" t="s">
        <v>127</v>
      </c>
      <c r="B119" s="29">
        <v>8060</v>
      </c>
      <c r="C119" s="35">
        <v>-3087.6</v>
      </c>
      <c r="D119" s="35">
        <v>-2298.1</v>
      </c>
      <c r="E119" s="35">
        <v>2300</v>
      </c>
      <c r="F119" s="35">
        <v>0</v>
      </c>
      <c r="G119" s="43">
        <f t="shared" si="11"/>
        <v>-2300</v>
      </c>
      <c r="H119" s="128">
        <f>(F119/E119)*100</f>
        <v>0</v>
      </c>
      <c r="J119" s="71">
        <f t="shared" si="10"/>
        <v>-2298.1</v>
      </c>
    </row>
    <row r="120" spans="1:10" s="18" customFormat="1" ht="20.100000000000001" customHeight="1">
      <c r="A120" s="23" t="s">
        <v>128</v>
      </c>
      <c r="B120" s="30">
        <v>8100</v>
      </c>
      <c r="C120" s="43">
        <f>C121+C122+C123+C124</f>
        <v>-4271.1000000000004</v>
      </c>
      <c r="D120" s="43">
        <f>D121+D122+D123+D124</f>
        <v>-5211.3999999999996</v>
      </c>
      <c r="E120" s="55">
        <f>E121+E122+E123+E124</f>
        <v>-50</v>
      </c>
      <c r="F120" s="55">
        <f>F121+F122+F123+F124</f>
        <v>-2108.9</v>
      </c>
      <c r="G120" s="43">
        <f t="shared" si="11"/>
        <v>-2058.9</v>
      </c>
      <c r="H120" s="128"/>
      <c r="J120" s="71">
        <f t="shared" si="10"/>
        <v>-3102.4999999999995</v>
      </c>
    </row>
    <row r="121" spans="1:10" s="18" customFormat="1" ht="20.100000000000001" customHeight="1">
      <c r="A121" s="25" t="s">
        <v>129</v>
      </c>
      <c r="B121" s="30" t="s">
        <v>130</v>
      </c>
      <c r="C121" s="38"/>
      <c r="D121" s="38"/>
      <c r="E121" s="38"/>
      <c r="F121" s="38"/>
      <c r="G121" s="43">
        <f t="shared" si="11"/>
        <v>0</v>
      </c>
      <c r="H121" s="128"/>
      <c r="J121" s="71">
        <f t="shared" si="10"/>
        <v>0</v>
      </c>
    </row>
    <row r="122" spans="1:10" s="18" customFormat="1" ht="20.100000000000001" customHeight="1">
      <c r="A122" s="25" t="s">
        <v>131</v>
      </c>
      <c r="B122" s="30" t="s">
        <v>132</v>
      </c>
      <c r="C122" s="35"/>
      <c r="D122" s="38"/>
      <c r="E122" s="38"/>
      <c r="F122" s="38"/>
      <c r="G122" s="43">
        <f t="shared" si="11"/>
        <v>0</v>
      </c>
      <c r="H122" s="128"/>
      <c r="J122" s="71">
        <f t="shared" si="10"/>
        <v>0</v>
      </c>
    </row>
    <row r="123" spans="1:10" s="18" customFormat="1" ht="20.100000000000001" customHeight="1">
      <c r="A123" s="25" t="s">
        <v>133</v>
      </c>
      <c r="B123" s="30" t="s">
        <v>134</v>
      </c>
      <c r="C123" s="46">
        <v>-4197.3</v>
      </c>
      <c r="D123" s="35">
        <f>D113-D124</f>
        <v>-5211.3999999999996</v>
      </c>
      <c r="E123" s="35">
        <v>-50</v>
      </c>
      <c r="F123" s="35">
        <f>F113-F124</f>
        <v>-2108.9</v>
      </c>
      <c r="G123" s="43">
        <f t="shared" si="11"/>
        <v>-2058.9</v>
      </c>
      <c r="H123" s="128"/>
      <c r="J123" s="71">
        <f t="shared" si="10"/>
        <v>-3102.4999999999995</v>
      </c>
    </row>
    <row r="124" spans="1:10" s="18" customFormat="1" ht="20.100000000000001" customHeight="1">
      <c r="A124" s="31" t="s">
        <v>135</v>
      </c>
      <c r="B124" s="32" t="s">
        <v>136</v>
      </c>
      <c r="C124" s="47">
        <v>-73.8</v>
      </c>
      <c r="D124" s="35">
        <v>0</v>
      </c>
      <c r="E124" s="38"/>
      <c r="F124" s="35"/>
      <c r="G124" s="43">
        <f t="shared" si="11"/>
        <v>0</v>
      </c>
      <c r="H124" s="130"/>
      <c r="J124" s="71">
        <f t="shared" si="10"/>
        <v>0</v>
      </c>
    </row>
    <row r="125" spans="1:10" s="18" customFormat="1" ht="19.5" customHeight="1">
      <c r="A125" s="147" t="s">
        <v>137</v>
      </c>
      <c r="B125" s="147"/>
      <c r="C125" s="147"/>
      <c r="D125" s="147"/>
      <c r="E125" s="147"/>
      <c r="F125" s="147"/>
      <c r="G125" s="147"/>
      <c r="H125" s="147"/>
      <c r="J125" s="68"/>
    </row>
    <row r="126" spans="1:10" s="18" customFormat="1" ht="20.25">
      <c r="A126" s="87" t="s">
        <v>138</v>
      </c>
      <c r="B126" s="88">
        <v>9010</v>
      </c>
      <c r="C126" s="35">
        <f>(C96/C33)*100</f>
        <v>-2.4597746814608636</v>
      </c>
      <c r="D126" s="35">
        <f>(D96/D33)*100</f>
        <v>12.161098304854381</v>
      </c>
      <c r="E126" s="35">
        <f>(E96/E33)*100</f>
        <v>27.692402288479368</v>
      </c>
      <c r="F126" s="35">
        <f>(F96/F33)*100</f>
        <v>-0.53181818181819418</v>
      </c>
      <c r="G126" s="44">
        <f>F126-E126</f>
        <v>-28.224220470297563</v>
      </c>
      <c r="H126" s="128">
        <f>(F126/E126)*100</f>
        <v>-1.9204479852563818</v>
      </c>
      <c r="J126" s="68"/>
    </row>
    <row r="127" spans="1:10" s="18" customFormat="1" ht="20.25">
      <c r="A127" s="87" t="s">
        <v>139</v>
      </c>
      <c r="B127" s="88">
        <v>9020</v>
      </c>
      <c r="C127" s="35">
        <f>(C96/C139)*100</f>
        <v>-0.62857598677292359</v>
      </c>
      <c r="D127" s="35">
        <f>(D96/D139)*100</f>
        <v>3.7631223820957329</v>
      </c>
      <c r="E127" s="35">
        <f>(E96/E139)*100</f>
        <v>3.5109210364107044</v>
      </c>
      <c r="F127" s="35">
        <f>(F96/F139)*100</f>
        <v>-4.1010182442735667E-2</v>
      </c>
      <c r="G127" s="44">
        <f>F127-E127</f>
        <v>-3.55193121885344</v>
      </c>
      <c r="H127" s="128">
        <f>(F127/E127)*100</f>
        <v>-1.1680747592278897</v>
      </c>
      <c r="J127" s="68"/>
    </row>
    <row r="128" spans="1:10" s="18" customFormat="1" ht="20.25">
      <c r="A128" s="26" t="s">
        <v>140</v>
      </c>
      <c r="B128" s="9">
        <v>9030</v>
      </c>
      <c r="C128" s="44">
        <f>(C96/C145)*100</f>
        <v>-0.63198570959862477</v>
      </c>
      <c r="D128" s="44">
        <f>(D96/D145)*100</f>
        <v>3.7802950010387435</v>
      </c>
      <c r="E128" s="44">
        <f>(E96/E145)*100</f>
        <v>3.5299660967518478</v>
      </c>
      <c r="F128" s="44">
        <f>(F96/F145)*100</f>
        <v>-4.1197328159607152E-2</v>
      </c>
      <c r="G128" s="44">
        <f>F128-E128</f>
        <v>-3.5711634249114548</v>
      </c>
      <c r="H128" s="128">
        <f>(F128/E128)*100</f>
        <v>-1.1670743296236048</v>
      </c>
      <c r="J128" s="68"/>
    </row>
    <row r="129" spans="1:10" s="18" customFormat="1" ht="20.25">
      <c r="A129" s="89" t="s">
        <v>141</v>
      </c>
      <c r="B129" s="90">
        <v>9040</v>
      </c>
      <c r="C129" s="56">
        <f>C145/C142</f>
        <v>184.34811827956989</v>
      </c>
      <c r="D129" s="56">
        <f>D145/D142</f>
        <v>219.13503086419755</v>
      </c>
      <c r="E129" s="56">
        <f>E145/E142</f>
        <v>184.34811827956989</v>
      </c>
      <c r="F129" s="56">
        <f>F145/F142</f>
        <v>219.13503086419755</v>
      </c>
      <c r="G129" s="56">
        <f>G145/G142</f>
        <v>-50.4635416666667</v>
      </c>
      <c r="H129" s="128"/>
      <c r="J129" s="68"/>
    </row>
    <row r="130" spans="1:10" s="18" customFormat="1" ht="21.75" customHeight="1">
      <c r="A130" s="91" t="s">
        <v>142</v>
      </c>
      <c r="B130" s="90">
        <v>9050</v>
      </c>
      <c r="C130" s="57">
        <f>C135/C134</f>
        <v>0.93670255286899295</v>
      </c>
      <c r="D130" s="57">
        <f>D135/D134</f>
        <v>0.91044814351788506</v>
      </c>
      <c r="E130" s="57">
        <f>E135/E134</f>
        <v>0.93670255286899295</v>
      </c>
      <c r="F130" s="57">
        <f>F135/F134</f>
        <v>0.91044814351788506</v>
      </c>
      <c r="G130" s="57">
        <f>F130-E130</f>
        <v>-2.6254409351107899E-2</v>
      </c>
      <c r="H130" s="128">
        <f>(F130/E130)*100</f>
        <v>97.197145532411085</v>
      </c>
      <c r="J130" s="68"/>
    </row>
    <row r="131" spans="1:10" s="18" customFormat="1" ht="19.5" customHeight="1">
      <c r="A131" s="143" t="s">
        <v>143</v>
      </c>
      <c r="B131" s="143"/>
      <c r="C131" s="143"/>
      <c r="D131" s="143"/>
      <c r="E131" s="143"/>
      <c r="F131" s="143"/>
      <c r="G131" s="143"/>
      <c r="H131" s="143"/>
      <c r="J131" s="68"/>
    </row>
    <row r="132" spans="1:10" s="18" customFormat="1" ht="20.100000000000001" customHeight="1">
      <c r="A132" s="87" t="s">
        <v>144</v>
      </c>
      <c r="B132" s="88">
        <v>10000</v>
      </c>
      <c r="C132" s="58">
        <v>12362.8</v>
      </c>
      <c r="D132" s="58">
        <v>15945.4</v>
      </c>
      <c r="E132" s="58">
        <v>12362.8</v>
      </c>
      <c r="F132" s="58">
        <v>15945.4</v>
      </c>
      <c r="G132" s="44">
        <f t="shared" ref="G132:G144" si="12">F132-E132</f>
        <v>3582.6000000000004</v>
      </c>
      <c r="H132" s="128"/>
      <c r="J132" s="68"/>
    </row>
    <row r="133" spans="1:10" s="18" customFormat="1" ht="20.100000000000001" customHeight="1">
      <c r="A133" s="87" t="s">
        <v>145</v>
      </c>
      <c r="B133" s="88">
        <v>10001</v>
      </c>
      <c r="C133" s="44">
        <f>C134-C135</f>
        <v>9755.1999999999825</v>
      </c>
      <c r="D133" s="44">
        <f>D134-D135</f>
        <v>14333.5</v>
      </c>
      <c r="E133" s="44">
        <f>E134-E135</f>
        <v>9755.1999999999825</v>
      </c>
      <c r="F133" s="44">
        <f>F134-F135</f>
        <v>14333.5</v>
      </c>
      <c r="G133" s="44">
        <f t="shared" si="12"/>
        <v>4578.3000000000175</v>
      </c>
      <c r="H133" s="128">
        <f>(F133/E133)*100</f>
        <v>146.93189273413182</v>
      </c>
      <c r="J133" s="68"/>
    </row>
    <row r="134" spans="1:10" s="18" customFormat="1" ht="20.100000000000001" customHeight="1">
      <c r="A134" s="87" t="s">
        <v>146</v>
      </c>
      <c r="B134" s="88">
        <v>10002</v>
      </c>
      <c r="C134" s="35">
        <v>154116.79999999999</v>
      </c>
      <c r="D134" s="35">
        <v>160058.1</v>
      </c>
      <c r="E134" s="59">
        <v>154116.79999999999</v>
      </c>
      <c r="F134" s="35">
        <v>160058.1</v>
      </c>
      <c r="G134" s="44">
        <f t="shared" si="12"/>
        <v>5941.3000000000175</v>
      </c>
      <c r="H134" s="128">
        <f t="shared" ref="H134:H140" si="13">(F134/E134)*100</f>
        <v>103.85506317286629</v>
      </c>
      <c r="J134" s="68"/>
    </row>
    <row r="135" spans="1:10" s="18" customFormat="1" ht="20.100000000000001" customHeight="1">
      <c r="A135" s="87" t="s">
        <v>147</v>
      </c>
      <c r="B135" s="88">
        <v>10003</v>
      </c>
      <c r="C135" s="35">
        <v>144361.60000000001</v>
      </c>
      <c r="D135" s="35">
        <v>145724.6</v>
      </c>
      <c r="E135" s="59">
        <v>144361.60000000001</v>
      </c>
      <c r="F135" s="35">
        <v>145724.6</v>
      </c>
      <c r="G135" s="44">
        <f t="shared" si="12"/>
        <v>1363</v>
      </c>
      <c r="H135" s="128">
        <f t="shared" si="13"/>
        <v>100.94415689490835</v>
      </c>
      <c r="J135" s="68"/>
    </row>
    <row r="136" spans="1:10" s="18" customFormat="1" ht="20.100000000000001" customHeight="1">
      <c r="A136" s="26" t="s">
        <v>148</v>
      </c>
      <c r="B136" s="9">
        <v>10010</v>
      </c>
      <c r="C136" s="33">
        <v>42796.800000000003</v>
      </c>
      <c r="D136" s="33">
        <v>41113.599999999999</v>
      </c>
      <c r="E136" s="33">
        <v>42796.800000000003</v>
      </c>
      <c r="F136" s="33">
        <v>41113.599999999999</v>
      </c>
      <c r="G136" s="43">
        <f t="shared" si="12"/>
        <v>-1683.2000000000044</v>
      </c>
      <c r="H136" s="130">
        <f t="shared" si="13"/>
        <v>96.066995663227146</v>
      </c>
      <c r="J136" s="68"/>
    </row>
    <row r="137" spans="1:10" s="18" customFormat="1" ht="20.25">
      <c r="A137" s="26" t="s">
        <v>149</v>
      </c>
      <c r="B137" s="9">
        <v>10011</v>
      </c>
      <c r="C137" s="35">
        <v>42290.8</v>
      </c>
      <c r="D137" s="35">
        <v>40489.699999999997</v>
      </c>
      <c r="E137" s="59">
        <v>42290.8</v>
      </c>
      <c r="F137" s="35">
        <v>40489.699999999997</v>
      </c>
      <c r="G137" s="44">
        <f t="shared" si="12"/>
        <v>-1801.1000000000058</v>
      </c>
      <c r="H137" s="128">
        <f t="shared" si="13"/>
        <v>95.741154104438777</v>
      </c>
      <c r="I137" s="92"/>
      <c r="J137" s="68"/>
    </row>
    <row r="138" spans="1:10" s="18" customFormat="1" ht="20.25">
      <c r="A138" s="26" t="s">
        <v>150</v>
      </c>
      <c r="B138" s="9">
        <v>10012</v>
      </c>
      <c r="C138" s="35">
        <v>73.599999999999994</v>
      </c>
      <c r="D138" s="35">
        <v>51.5</v>
      </c>
      <c r="E138" s="59">
        <v>73.599999999999994</v>
      </c>
      <c r="F138" s="35">
        <v>51.5</v>
      </c>
      <c r="G138" s="44">
        <f t="shared" si="12"/>
        <v>-22.099999999999994</v>
      </c>
      <c r="H138" s="128">
        <f t="shared" si="13"/>
        <v>69.97282608695653</v>
      </c>
      <c r="J138" s="68"/>
    </row>
    <row r="139" spans="1:10" s="18" customFormat="1" ht="20.100000000000001" customHeight="1">
      <c r="A139" s="23" t="s">
        <v>151</v>
      </c>
      <c r="B139" s="9">
        <v>10020</v>
      </c>
      <c r="C139" s="33">
        <v>55159.6</v>
      </c>
      <c r="D139" s="33">
        <v>57059</v>
      </c>
      <c r="E139" s="33">
        <v>55159.6</v>
      </c>
      <c r="F139" s="33">
        <v>57059</v>
      </c>
      <c r="G139" s="44">
        <f t="shared" si="12"/>
        <v>1899.4000000000015</v>
      </c>
      <c r="H139" s="128">
        <f t="shared" si="13"/>
        <v>103.44346224410619</v>
      </c>
      <c r="J139" s="68"/>
    </row>
    <row r="140" spans="1:10" s="18" customFormat="1" ht="20.100000000000001" customHeight="1">
      <c r="A140" s="26" t="s">
        <v>152</v>
      </c>
      <c r="B140" s="9">
        <v>10030</v>
      </c>
      <c r="C140" s="46">
        <v>78.400000000000006</v>
      </c>
      <c r="D140" s="58">
        <v>69.400000000000006</v>
      </c>
      <c r="E140" s="35">
        <v>78.400000000000006</v>
      </c>
      <c r="F140" s="59">
        <v>69.400000000000006</v>
      </c>
      <c r="G140" s="44">
        <f t="shared" si="12"/>
        <v>-9</v>
      </c>
      <c r="H140" s="128">
        <f t="shared" si="13"/>
        <v>88.520408163265301</v>
      </c>
      <c r="J140" s="68"/>
    </row>
    <row r="141" spans="1:10" s="18" customFormat="1" ht="20.100000000000001" customHeight="1">
      <c r="A141" s="26" t="s">
        <v>219</v>
      </c>
      <c r="B141" s="9">
        <v>10040</v>
      </c>
      <c r="C141" s="35">
        <v>219.2</v>
      </c>
      <c r="D141" s="35">
        <v>187.9</v>
      </c>
      <c r="E141" s="59">
        <v>219.2</v>
      </c>
      <c r="F141" s="59">
        <v>187.9</v>
      </c>
      <c r="G141" s="44">
        <f t="shared" si="12"/>
        <v>-31.299999999999983</v>
      </c>
      <c r="H141" s="128"/>
      <c r="J141" s="68"/>
    </row>
    <row r="142" spans="1:10" s="18" customFormat="1" ht="20.100000000000001" customHeight="1">
      <c r="A142" s="23" t="s">
        <v>153</v>
      </c>
      <c r="B142" s="9">
        <v>10050</v>
      </c>
      <c r="C142" s="43">
        <f>SUM(C140:C141)</f>
        <v>297.60000000000002</v>
      </c>
      <c r="D142" s="43">
        <v>259.2</v>
      </c>
      <c r="E142" s="43">
        <f>SUM(E140:E141)</f>
        <v>297.60000000000002</v>
      </c>
      <c r="F142" s="43">
        <v>259.2</v>
      </c>
      <c r="G142" s="44">
        <f t="shared" si="12"/>
        <v>-38.400000000000034</v>
      </c>
      <c r="H142" s="128"/>
      <c r="J142" s="68"/>
    </row>
    <row r="143" spans="1:10" s="18" customFormat="1" ht="20.100000000000001" customHeight="1">
      <c r="A143" s="26" t="s">
        <v>154</v>
      </c>
      <c r="B143" s="9">
        <v>10060</v>
      </c>
      <c r="C143" s="38"/>
      <c r="D143" s="38"/>
      <c r="E143" s="38"/>
      <c r="F143" s="116"/>
      <c r="G143" s="44">
        <f t="shared" si="12"/>
        <v>0</v>
      </c>
      <c r="H143" s="128"/>
      <c r="J143" s="68"/>
    </row>
    <row r="144" spans="1:10" s="18" customFormat="1" ht="20.25">
      <c r="A144" s="26" t="s">
        <v>155</v>
      </c>
      <c r="B144" s="9">
        <v>10070</v>
      </c>
      <c r="C144" s="38"/>
      <c r="D144" s="38"/>
      <c r="E144" s="38"/>
      <c r="F144" s="116"/>
      <c r="G144" s="54">
        <f t="shared" si="12"/>
        <v>0</v>
      </c>
      <c r="H144" s="128"/>
      <c r="J144" s="68"/>
    </row>
    <row r="145" spans="1:10" s="18" customFormat="1" ht="20.100000000000001" customHeight="1">
      <c r="A145" s="23" t="s">
        <v>156</v>
      </c>
      <c r="B145" s="93">
        <v>10080</v>
      </c>
      <c r="C145" s="33">
        <v>54862</v>
      </c>
      <c r="D145" s="33">
        <v>56799.8</v>
      </c>
      <c r="E145" s="33">
        <v>54862</v>
      </c>
      <c r="F145" s="33">
        <v>56799.8</v>
      </c>
      <c r="G145" s="44">
        <f>F145-E145</f>
        <v>1937.8000000000029</v>
      </c>
      <c r="H145" s="128">
        <f>(F145/E145)*100</f>
        <v>103.53213517553135</v>
      </c>
      <c r="J145" s="68"/>
    </row>
    <row r="146" spans="1:10" s="18" customFormat="1" ht="19.5" customHeight="1">
      <c r="A146" s="138"/>
      <c r="B146" s="138"/>
      <c r="C146" s="138"/>
      <c r="D146" s="138"/>
      <c r="E146" s="138"/>
      <c r="F146" s="138"/>
      <c r="G146" s="138"/>
      <c r="H146" s="138"/>
      <c r="J146" s="68"/>
    </row>
    <row r="147" spans="1:10" s="18" customFormat="1" ht="20.100000000000001" customHeight="1">
      <c r="A147" s="27" t="s">
        <v>157</v>
      </c>
      <c r="B147" s="94" t="s">
        <v>158</v>
      </c>
      <c r="C147" s="60">
        <f>SUM(C148:C150)</f>
        <v>0</v>
      </c>
      <c r="D147" s="60">
        <f>SUM(D148:D150)</f>
        <v>0</v>
      </c>
      <c r="E147" s="60">
        <f>SUM(E148:E150)</f>
        <v>0</v>
      </c>
      <c r="F147" s="60">
        <f>SUM(F148:F150)</f>
        <v>0</v>
      </c>
      <c r="G147" s="60">
        <f t="shared" ref="G147:G154" si="14">F147-E147</f>
        <v>0</v>
      </c>
      <c r="H147" s="131"/>
      <c r="J147" s="68"/>
    </row>
    <row r="148" spans="1:10" s="18" customFormat="1" ht="20.100000000000001" customHeight="1">
      <c r="A148" s="26" t="s">
        <v>159</v>
      </c>
      <c r="B148" s="95" t="s">
        <v>160</v>
      </c>
      <c r="C148" s="96"/>
      <c r="D148" s="96"/>
      <c r="E148" s="61"/>
      <c r="F148" s="61"/>
      <c r="G148" s="60">
        <f t="shared" si="14"/>
        <v>0</v>
      </c>
      <c r="H148" s="131"/>
      <c r="J148" s="68"/>
    </row>
    <row r="149" spans="1:10" s="18" customFormat="1" ht="20.100000000000001" customHeight="1">
      <c r="A149" s="26" t="s">
        <v>161</v>
      </c>
      <c r="B149" s="95" t="s">
        <v>162</v>
      </c>
      <c r="C149" s="96"/>
      <c r="D149" s="96"/>
      <c r="E149" s="61"/>
      <c r="F149" s="61"/>
      <c r="G149" s="60">
        <f t="shared" si="14"/>
        <v>0</v>
      </c>
      <c r="H149" s="131"/>
      <c r="J149" s="68"/>
    </row>
    <row r="150" spans="1:10" s="18" customFormat="1" ht="20.100000000000001" customHeight="1">
      <c r="A150" s="26" t="s">
        <v>163</v>
      </c>
      <c r="B150" s="95" t="s">
        <v>164</v>
      </c>
      <c r="C150" s="96"/>
      <c r="D150" s="96"/>
      <c r="E150" s="61"/>
      <c r="F150" s="61"/>
      <c r="G150" s="60">
        <f t="shared" si="14"/>
        <v>0</v>
      </c>
      <c r="H150" s="131"/>
      <c r="J150" s="68"/>
    </row>
    <row r="151" spans="1:10" s="18" customFormat="1" ht="20.100000000000001" customHeight="1">
      <c r="A151" s="23" t="s">
        <v>165</v>
      </c>
      <c r="B151" s="95" t="s">
        <v>166</v>
      </c>
      <c r="C151" s="62">
        <f>SUM(C152:C154)</f>
        <v>0</v>
      </c>
      <c r="D151" s="62">
        <f>SUM(D152:D154)</f>
        <v>0</v>
      </c>
      <c r="E151" s="62">
        <f>SUM(E152:E154)</f>
        <v>0</v>
      </c>
      <c r="F151" s="62">
        <f>SUM(F152:F154)</f>
        <v>0</v>
      </c>
      <c r="G151" s="60">
        <f t="shared" si="14"/>
        <v>0</v>
      </c>
      <c r="H151" s="131"/>
      <c r="J151" s="68"/>
    </row>
    <row r="152" spans="1:10" s="18" customFormat="1" ht="20.100000000000001" customHeight="1">
      <c r="A152" s="26" t="s">
        <v>159</v>
      </c>
      <c r="B152" s="95" t="s">
        <v>167</v>
      </c>
      <c r="C152" s="96"/>
      <c r="D152" s="96"/>
      <c r="E152" s="61"/>
      <c r="F152" s="61"/>
      <c r="G152" s="60">
        <f t="shared" si="14"/>
        <v>0</v>
      </c>
      <c r="H152" s="131"/>
      <c r="J152" s="68"/>
    </row>
    <row r="153" spans="1:10" s="18" customFormat="1" ht="20.100000000000001" customHeight="1">
      <c r="A153" s="26" t="s">
        <v>161</v>
      </c>
      <c r="B153" s="95" t="s">
        <v>168</v>
      </c>
      <c r="C153" s="96"/>
      <c r="D153" s="96"/>
      <c r="E153" s="61"/>
      <c r="F153" s="61"/>
      <c r="G153" s="60">
        <f t="shared" si="14"/>
        <v>0</v>
      </c>
      <c r="H153" s="131"/>
      <c r="J153" s="68"/>
    </row>
    <row r="154" spans="1:10" s="18" customFormat="1" ht="20.100000000000001" customHeight="1">
      <c r="A154" s="89" t="s">
        <v>163</v>
      </c>
      <c r="B154" s="97" t="s">
        <v>169</v>
      </c>
      <c r="C154" s="96"/>
      <c r="D154" s="96"/>
      <c r="E154" s="61"/>
      <c r="F154" s="61"/>
      <c r="G154" s="60">
        <f t="shared" si="14"/>
        <v>0</v>
      </c>
      <c r="H154" s="131"/>
      <c r="J154" s="68"/>
    </row>
    <row r="155" spans="1:10" s="18" customFormat="1" ht="19.5" customHeight="1">
      <c r="A155" s="143" t="s">
        <v>170</v>
      </c>
      <c r="B155" s="143"/>
      <c r="C155" s="143"/>
      <c r="D155" s="143"/>
      <c r="E155" s="143"/>
      <c r="F155" s="143"/>
      <c r="G155" s="143"/>
      <c r="H155" s="143"/>
      <c r="J155" s="68"/>
    </row>
    <row r="156" spans="1:10" s="18" customFormat="1" ht="60.75" customHeight="1">
      <c r="A156" s="23" t="s">
        <v>171</v>
      </c>
      <c r="B156" s="95" t="s">
        <v>172</v>
      </c>
      <c r="C156" s="45">
        <v>45</v>
      </c>
      <c r="D156" s="45">
        <f>D157+D158+D159+D160+D161+D162</f>
        <v>57</v>
      </c>
      <c r="E156" s="45">
        <v>64</v>
      </c>
      <c r="F156" s="45">
        <f>F157+F158+F159+F160+F161+F162</f>
        <v>57</v>
      </c>
      <c r="G156" s="45">
        <f>F156-E156</f>
        <v>-7</v>
      </c>
      <c r="H156" s="130">
        <f>(F156/E156)*100</f>
        <v>89.0625</v>
      </c>
      <c r="J156" s="68"/>
    </row>
    <row r="157" spans="1:10" s="18" customFormat="1" ht="20.25">
      <c r="A157" s="24" t="s">
        <v>173</v>
      </c>
      <c r="B157" s="95" t="s">
        <v>174</v>
      </c>
      <c r="C157" s="54">
        <v>1</v>
      </c>
      <c r="D157" s="119">
        <v>1</v>
      </c>
      <c r="E157" s="54">
        <v>1</v>
      </c>
      <c r="F157" s="119">
        <v>1</v>
      </c>
      <c r="G157" s="45">
        <f>F157-E157</f>
        <v>0</v>
      </c>
      <c r="H157" s="130">
        <f>(F157/E157)*100</f>
        <v>100</v>
      </c>
      <c r="J157" s="68"/>
    </row>
    <row r="158" spans="1:10" s="18" customFormat="1" ht="20.25">
      <c r="A158" s="24" t="s">
        <v>175</v>
      </c>
      <c r="B158" s="95" t="s">
        <v>176</v>
      </c>
      <c r="C158" s="54">
        <v>9</v>
      </c>
      <c r="D158" s="119">
        <v>12</v>
      </c>
      <c r="E158" s="54">
        <v>14</v>
      </c>
      <c r="F158" s="119">
        <v>12</v>
      </c>
      <c r="G158" s="55">
        <f>F158-E158</f>
        <v>-2</v>
      </c>
      <c r="H158" s="130">
        <f t="shared" ref="H158:H183" si="15">(F158/E158)*100</f>
        <v>85.714285714285708</v>
      </c>
      <c r="J158" s="68"/>
    </row>
    <row r="159" spans="1:10" s="18" customFormat="1" ht="20.25">
      <c r="A159" s="24" t="s">
        <v>177</v>
      </c>
      <c r="B159" s="95" t="s">
        <v>178</v>
      </c>
      <c r="C159" s="54">
        <v>13</v>
      </c>
      <c r="D159" s="119">
        <v>24</v>
      </c>
      <c r="E159" s="54">
        <v>25</v>
      </c>
      <c r="F159" s="119">
        <v>24</v>
      </c>
      <c r="G159" s="55">
        <f t="shared" ref="G159:G183" si="16">F159-E159</f>
        <v>-1</v>
      </c>
      <c r="H159" s="130">
        <f t="shared" si="15"/>
        <v>96</v>
      </c>
      <c r="J159" s="68"/>
    </row>
    <row r="160" spans="1:10" s="18" customFormat="1" ht="20.25">
      <c r="A160" s="24" t="s">
        <v>179</v>
      </c>
      <c r="B160" s="95" t="s">
        <v>180</v>
      </c>
      <c r="C160" s="54">
        <v>19</v>
      </c>
      <c r="D160" s="119">
        <v>16</v>
      </c>
      <c r="E160" s="54">
        <v>21</v>
      </c>
      <c r="F160" s="119">
        <v>16</v>
      </c>
      <c r="G160" s="55">
        <f t="shared" si="16"/>
        <v>-5</v>
      </c>
      <c r="H160" s="130">
        <f t="shared" si="15"/>
        <v>76.19047619047619</v>
      </c>
      <c r="J160" s="68"/>
    </row>
    <row r="161" spans="1:10" s="18" customFormat="1" ht="20.25">
      <c r="A161" s="24" t="s">
        <v>181</v>
      </c>
      <c r="B161" s="95" t="s">
        <v>182</v>
      </c>
      <c r="C161" s="54">
        <v>2</v>
      </c>
      <c r="D161" s="119">
        <v>3</v>
      </c>
      <c r="E161" s="54">
        <v>3</v>
      </c>
      <c r="F161" s="119">
        <v>3</v>
      </c>
      <c r="G161" s="55">
        <f t="shared" si="16"/>
        <v>0</v>
      </c>
      <c r="H161" s="130">
        <f t="shared" si="15"/>
        <v>100</v>
      </c>
      <c r="J161" s="68"/>
    </row>
    <row r="162" spans="1:10" s="18" customFormat="1" ht="20.25">
      <c r="A162" s="24" t="s">
        <v>183</v>
      </c>
      <c r="B162" s="95" t="s">
        <v>184</v>
      </c>
      <c r="C162" s="54">
        <v>0.99970000000000003</v>
      </c>
      <c r="D162" s="63">
        <v>1</v>
      </c>
      <c r="E162" s="63">
        <v>1</v>
      </c>
      <c r="F162" s="63">
        <v>1</v>
      </c>
      <c r="G162" s="55">
        <f t="shared" si="16"/>
        <v>0</v>
      </c>
      <c r="H162" s="130">
        <f t="shared" si="15"/>
        <v>100</v>
      </c>
      <c r="J162" s="68"/>
    </row>
    <row r="163" spans="1:10" s="18" customFormat="1" ht="20.25">
      <c r="A163" s="98" t="s">
        <v>185</v>
      </c>
      <c r="B163" s="95" t="s">
        <v>186</v>
      </c>
      <c r="C163" s="43">
        <f>C164+C165+C166+C167+C168+C169</f>
        <v>11386.599999999999</v>
      </c>
      <c r="D163" s="43">
        <f>D164+D165+D166+D167+D168+D169</f>
        <v>14953.7</v>
      </c>
      <c r="E163" s="43">
        <f>E164+E165+E166+E167+E168+E169</f>
        <v>4549</v>
      </c>
      <c r="F163" s="43">
        <f>F164+F165+F166+F167+F168+F169</f>
        <v>4213.7999999999993</v>
      </c>
      <c r="G163" s="55">
        <f t="shared" si="16"/>
        <v>-335.20000000000073</v>
      </c>
      <c r="H163" s="130">
        <f t="shared" si="15"/>
        <v>92.631347548911833</v>
      </c>
      <c r="J163" s="71">
        <f>D163-F163</f>
        <v>10739.900000000001</v>
      </c>
    </row>
    <row r="164" spans="1:10" s="18" customFormat="1" ht="20.25">
      <c r="A164" s="24" t="s">
        <v>173</v>
      </c>
      <c r="B164" s="95" t="s">
        <v>187</v>
      </c>
      <c r="C164" s="44">
        <v>1252</v>
      </c>
      <c r="D164" s="59">
        <v>802.1</v>
      </c>
      <c r="E164" s="64">
        <v>187.7</v>
      </c>
      <c r="F164" s="59">
        <v>227.9</v>
      </c>
      <c r="G164" s="55">
        <f t="shared" si="16"/>
        <v>40.200000000000017</v>
      </c>
      <c r="H164" s="130">
        <f t="shared" si="15"/>
        <v>121.41715503462973</v>
      </c>
      <c r="J164" s="71">
        <f t="shared" ref="J164:J176" si="17">D164-F164</f>
        <v>574.20000000000005</v>
      </c>
    </row>
    <row r="165" spans="1:10" s="18" customFormat="1" ht="20.25">
      <c r="A165" s="24" t="s">
        <v>175</v>
      </c>
      <c r="B165" s="95" t="s">
        <v>188</v>
      </c>
      <c r="C165" s="44">
        <v>2300.6</v>
      </c>
      <c r="D165" s="59">
        <v>3571.6</v>
      </c>
      <c r="E165" s="64">
        <v>896.4</v>
      </c>
      <c r="F165" s="59">
        <v>1046.8</v>
      </c>
      <c r="G165" s="55">
        <f t="shared" si="16"/>
        <v>150.39999999999998</v>
      </c>
      <c r="H165" s="130">
        <f t="shared" si="15"/>
        <v>116.77822400713967</v>
      </c>
      <c r="J165" s="71">
        <f t="shared" si="17"/>
        <v>2524.8000000000002</v>
      </c>
    </row>
    <row r="166" spans="1:10" s="18" customFormat="1" ht="20.25">
      <c r="A166" s="24" t="s">
        <v>177</v>
      </c>
      <c r="B166" s="95" t="s">
        <v>189</v>
      </c>
      <c r="C166" s="44">
        <v>3223.7</v>
      </c>
      <c r="D166" s="59">
        <v>6015.3</v>
      </c>
      <c r="E166" s="64">
        <v>2103.1999999999998</v>
      </c>
      <c r="F166" s="59">
        <v>1605.5</v>
      </c>
      <c r="G166" s="55">
        <f t="shared" si="16"/>
        <v>-497.69999999999982</v>
      </c>
      <c r="H166" s="130">
        <f t="shared" si="15"/>
        <v>76.336059338151401</v>
      </c>
      <c r="J166" s="71">
        <f t="shared" si="17"/>
        <v>4409.8</v>
      </c>
    </row>
    <row r="167" spans="1:10" s="18" customFormat="1" ht="20.25">
      <c r="A167" s="24" t="s">
        <v>179</v>
      </c>
      <c r="B167" s="95" t="s">
        <v>190</v>
      </c>
      <c r="C167" s="44">
        <v>4311.8</v>
      </c>
      <c r="D167" s="59">
        <v>4082.7</v>
      </c>
      <c r="E167" s="64">
        <v>1186.4000000000001</v>
      </c>
      <c r="F167" s="59">
        <v>1203.5999999999999</v>
      </c>
      <c r="G167" s="55">
        <f t="shared" si="16"/>
        <v>17.199999999999818</v>
      </c>
      <c r="H167" s="130">
        <f t="shared" si="15"/>
        <v>101.44976399190828</v>
      </c>
      <c r="J167" s="71">
        <f t="shared" si="17"/>
        <v>2879.1</v>
      </c>
    </row>
    <row r="168" spans="1:10" s="18" customFormat="1" ht="20.25">
      <c r="A168" s="24" t="s">
        <v>181</v>
      </c>
      <c r="B168" s="95" t="s">
        <v>191</v>
      </c>
      <c r="C168" s="44">
        <v>259.10000000000002</v>
      </c>
      <c r="D168" s="59">
        <v>430.6</v>
      </c>
      <c r="E168" s="64">
        <v>110.6</v>
      </c>
      <c r="F168" s="59">
        <v>117.1</v>
      </c>
      <c r="G168" s="55">
        <f t="shared" si="16"/>
        <v>6.5</v>
      </c>
      <c r="H168" s="130">
        <f t="shared" si="15"/>
        <v>105.87703435804701</v>
      </c>
      <c r="J168" s="71">
        <f t="shared" si="17"/>
        <v>313.5</v>
      </c>
    </row>
    <row r="169" spans="1:10" s="18" customFormat="1" ht="20.25">
      <c r="A169" s="24" t="s">
        <v>183</v>
      </c>
      <c r="B169" s="95" t="s">
        <v>192</v>
      </c>
      <c r="C169" s="99">
        <v>39.4</v>
      </c>
      <c r="D169" s="59">
        <v>51.4</v>
      </c>
      <c r="E169" s="64">
        <v>64.7</v>
      </c>
      <c r="F169" s="59">
        <v>12.9</v>
      </c>
      <c r="G169" s="55">
        <f t="shared" si="16"/>
        <v>-51.800000000000004</v>
      </c>
      <c r="H169" s="130">
        <f t="shared" si="15"/>
        <v>19.938176197836167</v>
      </c>
      <c r="J169" s="71">
        <f t="shared" si="17"/>
        <v>38.5</v>
      </c>
    </row>
    <row r="170" spans="1:10" s="18" customFormat="1" ht="20.100000000000001" customHeight="1">
      <c r="A170" s="23" t="s">
        <v>193</v>
      </c>
      <c r="B170" s="95" t="s">
        <v>194</v>
      </c>
      <c r="C170" s="43">
        <f>C171+C172+C173+C174+C175+C176</f>
        <v>11386.599999999999</v>
      </c>
      <c r="D170" s="43">
        <f>D171+D172+D173+D174+D175+D176</f>
        <v>14953.7</v>
      </c>
      <c r="E170" s="43">
        <f>E171+E172+E173+E174+E175+E176</f>
        <v>4549</v>
      </c>
      <c r="F170" s="43">
        <f>F171+F172+F173+F174+F175+F176</f>
        <v>4213.7999999999993</v>
      </c>
      <c r="G170" s="55">
        <f t="shared" si="16"/>
        <v>-335.20000000000073</v>
      </c>
      <c r="H170" s="130">
        <f t="shared" si="15"/>
        <v>92.631347548911833</v>
      </c>
      <c r="J170" s="71">
        <f t="shared" si="17"/>
        <v>10739.900000000001</v>
      </c>
    </row>
    <row r="171" spans="1:10" s="18" customFormat="1" ht="20.100000000000001" customHeight="1">
      <c r="A171" s="24" t="s">
        <v>173</v>
      </c>
      <c r="B171" s="95" t="s">
        <v>195</v>
      </c>
      <c r="C171" s="44">
        <v>1252</v>
      </c>
      <c r="D171" s="59">
        <v>802.1</v>
      </c>
      <c r="E171" s="65">
        <v>187.7</v>
      </c>
      <c r="F171" s="59">
        <v>227.9</v>
      </c>
      <c r="G171" s="55">
        <f t="shared" si="16"/>
        <v>40.200000000000017</v>
      </c>
      <c r="H171" s="130">
        <f t="shared" si="15"/>
        <v>121.41715503462973</v>
      </c>
      <c r="J171" s="71">
        <f t="shared" si="17"/>
        <v>574.20000000000005</v>
      </c>
    </row>
    <row r="172" spans="1:10" s="18" customFormat="1" ht="20.100000000000001" customHeight="1">
      <c r="A172" s="24" t="s">
        <v>175</v>
      </c>
      <c r="B172" s="95" t="s">
        <v>196</v>
      </c>
      <c r="C172" s="44">
        <v>2300.6</v>
      </c>
      <c r="D172" s="59">
        <v>3571.6</v>
      </c>
      <c r="E172" s="65">
        <v>896.4</v>
      </c>
      <c r="F172" s="59">
        <v>1046.8</v>
      </c>
      <c r="G172" s="55">
        <f t="shared" si="16"/>
        <v>150.39999999999998</v>
      </c>
      <c r="H172" s="130">
        <f t="shared" si="15"/>
        <v>116.77822400713967</v>
      </c>
      <c r="J172" s="71">
        <f t="shared" si="17"/>
        <v>2524.8000000000002</v>
      </c>
    </row>
    <row r="173" spans="1:10" s="18" customFormat="1" ht="20.100000000000001" customHeight="1">
      <c r="A173" s="24" t="s">
        <v>177</v>
      </c>
      <c r="B173" s="95" t="s">
        <v>197</v>
      </c>
      <c r="C173" s="44">
        <v>3223.7</v>
      </c>
      <c r="D173" s="59">
        <v>6015.3</v>
      </c>
      <c r="E173" s="65">
        <v>2103.1999999999998</v>
      </c>
      <c r="F173" s="59">
        <v>1605.5</v>
      </c>
      <c r="G173" s="55">
        <f t="shared" si="16"/>
        <v>-497.69999999999982</v>
      </c>
      <c r="H173" s="130">
        <f t="shared" si="15"/>
        <v>76.336059338151401</v>
      </c>
      <c r="J173" s="71">
        <f t="shared" si="17"/>
        <v>4409.8</v>
      </c>
    </row>
    <row r="174" spans="1:10" s="18" customFormat="1" ht="20.100000000000001" customHeight="1">
      <c r="A174" s="24" t="s">
        <v>179</v>
      </c>
      <c r="B174" s="95" t="s">
        <v>198</v>
      </c>
      <c r="C174" s="44">
        <v>4311.8</v>
      </c>
      <c r="D174" s="59">
        <v>4082.7</v>
      </c>
      <c r="E174" s="65">
        <v>1186.4000000000001</v>
      </c>
      <c r="F174" s="59">
        <v>1203.5999999999999</v>
      </c>
      <c r="G174" s="55">
        <f t="shared" si="16"/>
        <v>17.199999999999818</v>
      </c>
      <c r="H174" s="130">
        <f t="shared" si="15"/>
        <v>101.44976399190828</v>
      </c>
      <c r="J174" s="71">
        <f t="shared" si="17"/>
        <v>2879.1</v>
      </c>
    </row>
    <row r="175" spans="1:10" s="18" customFormat="1" ht="20.100000000000001" customHeight="1">
      <c r="A175" s="24" t="s">
        <v>181</v>
      </c>
      <c r="B175" s="95" t="s">
        <v>199</v>
      </c>
      <c r="C175" s="44">
        <v>259.10000000000002</v>
      </c>
      <c r="D175" s="59">
        <v>430.6</v>
      </c>
      <c r="E175" s="65">
        <v>110.6</v>
      </c>
      <c r="F175" s="59">
        <v>117.1</v>
      </c>
      <c r="G175" s="55">
        <f t="shared" si="16"/>
        <v>6.5</v>
      </c>
      <c r="H175" s="130">
        <f t="shared" si="15"/>
        <v>105.87703435804701</v>
      </c>
      <c r="J175" s="71">
        <f t="shared" si="17"/>
        <v>313.5</v>
      </c>
    </row>
    <row r="176" spans="1:10" s="18" customFormat="1" ht="20.100000000000001" customHeight="1">
      <c r="A176" s="24" t="s">
        <v>183</v>
      </c>
      <c r="B176" s="95" t="s">
        <v>200</v>
      </c>
      <c r="C176" s="99">
        <v>39.4</v>
      </c>
      <c r="D176" s="59">
        <v>51.4</v>
      </c>
      <c r="E176" s="65">
        <v>64.7</v>
      </c>
      <c r="F176" s="59">
        <v>12.9</v>
      </c>
      <c r="G176" s="55">
        <f t="shared" si="16"/>
        <v>-51.800000000000004</v>
      </c>
      <c r="H176" s="130">
        <f t="shared" si="15"/>
        <v>19.938176197836167</v>
      </c>
      <c r="J176" s="71">
        <f t="shared" si="17"/>
        <v>38.5</v>
      </c>
    </row>
    <row r="177" spans="1:10" s="18" customFormat="1" ht="37.5">
      <c r="A177" s="23" t="s">
        <v>201</v>
      </c>
      <c r="B177" s="95" t="s">
        <v>202</v>
      </c>
      <c r="C177" s="43">
        <v>21086.3</v>
      </c>
      <c r="D177" s="43">
        <f>D170/D156/9*1000</f>
        <v>29149.512670565306</v>
      </c>
      <c r="E177" s="43">
        <v>23692.7</v>
      </c>
      <c r="F177" s="43">
        <f t="shared" ref="F177:F183" si="18">F170/F156/3*1000</f>
        <v>24642.10526315789</v>
      </c>
      <c r="G177" s="55">
        <f t="shared" si="16"/>
        <v>949.40526315788884</v>
      </c>
      <c r="H177" s="130">
        <f t="shared" si="15"/>
        <v>104.00716365445007</v>
      </c>
      <c r="J177" s="68"/>
    </row>
    <row r="178" spans="1:10" s="18" customFormat="1" ht="20.100000000000001" customHeight="1">
      <c r="A178" s="24" t="s">
        <v>173</v>
      </c>
      <c r="B178" s="95" t="s">
        <v>203</v>
      </c>
      <c r="C178" s="43">
        <v>104333.3</v>
      </c>
      <c r="D178" s="43">
        <f>D171/D157/12*1000</f>
        <v>66841.666666666672</v>
      </c>
      <c r="E178" s="43">
        <v>62552.9</v>
      </c>
      <c r="F178" s="43">
        <f t="shared" si="18"/>
        <v>75966.666666666672</v>
      </c>
      <c r="G178" s="55">
        <f t="shared" si="16"/>
        <v>13413.76666666667</v>
      </c>
      <c r="H178" s="130">
        <f t="shared" si="15"/>
        <v>121.44387656953822</v>
      </c>
      <c r="J178" s="68"/>
    </row>
    <row r="179" spans="1:10" s="18" customFormat="1" ht="20.100000000000001" customHeight="1">
      <c r="A179" s="24" t="s">
        <v>175</v>
      </c>
      <c r="B179" s="95" t="s">
        <v>204</v>
      </c>
      <c r="C179" s="43">
        <v>21301.9</v>
      </c>
      <c r="D179" s="43">
        <f>D172/D158*1000/12</f>
        <v>24802.777777777777</v>
      </c>
      <c r="E179" s="43">
        <v>21343.3</v>
      </c>
      <c r="F179" s="43">
        <f t="shared" si="18"/>
        <v>29077.777777777781</v>
      </c>
      <c r="G179" s="55">
        <f t="shared" si="16"/>
        <v>7734.4777777777817</v>
      </c>
      <c r="H179" s="130">
        <f t="shared" si="15"/>
        <v>136.23843443974351</v>
      </c>
      <c r="J179" s="68"/>
    </row>
    <row r="180" spans="1:10" s="18" customFormat="1" ht="20.100000000000001" customHeight="1">
      <c r="A180" s="24" t="s">
        <v>177</v>
      </c>
      <c r="B180" s="95" t="s">
        <v>205</v>
      </c>
      <c r="C180" s="43">
        <v>20664.7</v>
      </c>
      <c r="D180" s="43">
        <f>D166/D159/12*1000</f>
        <v>20886.458333333332</v>
      </c>
      <c r="E180" s="43">
        <v>28615</v>
      </c>
      <c r="F180" s="43">
        <f t="shared" si="18"/>
        <v>22298.611111111109</v>
      </c>
      <c r="G180" s="55">
        <f t="shared" si="16"/>
        <v>-6316.3888888888905</v>
      </c>
      <c r="H180" s="130">
        <f t="shared" si="15"/>
        <v>77.926301279437737</v>
      </c>
      <c r="J180" s="68"/>
    </row>
    <row r="181" spans="1:10" s="18" customFormat="1" ht="20.100000000000001" customHeight="1">
      <c r="A181" s="24" t="s">
        <v>179</v>
      </c>
      <c r="B181" s="95" t="s">
        <v>206</v>
      </c>
      <c r="C181" s="43">
        <v>18911.400000000001</v>
      </c>
      <c r="D181" s="43">
        <f>D167/D160/12*1000</f>
        <v>21264.062499999996</v>
      </c>
      <c r="E181" s="43">
        <v>19291.7</v>
      </c>
      <c r="F181" s="43">
        <f t="shared" si="18"/>
        <v>25075</v>
      </c>
      <c r="G181" s="55">
        <f t="shared" si="16"/>
        <v>5783.2999999999993</v>
      </c>
      <c r="H181" s="130">
        <f t="shared" si="15"/>
        <v>129.9781771435384</v>
      </c>
      <c r="J181" s="68"/>
    </row>
    <row r="182" spans="1:10" s="18" customFormat="1" ht="20.100000000000001" customHeight="1">
      <c r="A182" s="24" t="s">
        <v>181</v>
      </c>
      <c r="B182" s="95" t="s">
        <v>207</v>
      </c>
      <c r="C182" s="43">
        <v>10795.8</v>
      </c>
      <c r="D182" s="43">
        <f>D168/D161/12*1000</f>
        <v>11961.111111111109</v>
      </c>
      <c r="E182" s="43">
        <v>12287.2</v>
      </c>
      <c r="F182" s="43">
        <f t="shared" si="18"/>
        <v>13011.111111111111</v>
      </c>
      <c r="G182" s="55">
        <f t="shared" si="16"/>
        <v>723.91111111111059</v>
      </c>
      <c r="H182" s="130">
        <f t="shared" si="15"/>
        <v>105.8915872705833</v>
      </c>
      <c r="J182" s="68"/>
    </row>
    <row r="183" spans="1:10" s="18" customFormat="1" ht="20.100000000000001" customHeight="1">
      <c r="A183" s="24" t="s">
        <v>183</v>
      </c>
      <c r="B183" s="95" t="s">
        <v>208</v>
      </c>
      <c r="C183" s="43">
        <v>3283.3</v>
      </c>
      <c r="D183" s="43">
        <f>D169/D162/12*1000</f>
        <v>4283.333333333333</v>
      </c>
      <c r="E183" s="43">
        <v>21565</v>
      </c>
      <c r="F183" s="43">
        <f t="shared" si="18"/>
        <v>4300</v>
      </c>
      <c r="G183" s="55">
        <f t="shared" si="16"/>
        <v>-17265</v>
      </c>
      <c r="H183" s="130">
        <f t="shared" si="15"/>
        <v>19.939717134245306</v>
      </c>
      <c r="J183" s="68"/>
    </row>
    <row r="184" spans="1:10" s="18" customFormat="1" ht="40.5" customHeight="1">
      <c r="A184" s="24" t="s">
        <v>209</v>
      </c>
      <c r="B184" s="95" t="s">
        <v>210</v>
      </c>
      <c r="C184" s="44"/>
      <c r="D184" s="116"/>
      <c r="E184" s="35"/>
      <c r="F184" s="35"/>
      <c r="G184" s="45">
        <f>F184-E184</f>
        <v>0</v>
      </c>
      <c r="H184" s="130"/>
      <c r="J184" s="68"/>
    </row>
    <row r="185" spans="1:10" s="18" customFormat="1" ht="20.100000000000001" customHeight="1">
      <c r="A185" s="100"/>
      <c r="B185" s="101"/>
      <c r="C185" s="102"/>
      <c r="D185" s="102"/>
      <c r="E185" s="66"/>
      <c r="F185" s="66"/>
      <c r="G185" s="66"/>
      <c r="H185" s="132"/>
      <c r="J185" s="68"/>
    </row>
    <row r="186" spans="1:10" s="18" customFormat="1" ht="20.100000000000001" customHeight="1">
      <c r="A186" s="100"/>
      <c r="B186" s="101"/>
      <c r="C186" s="102"/>
      <c r="D186" s="102"/>
      <c r="E186" s="66"/>
      <c r="F186" s="66"/>
      <c r="G186" s="66"/>
      <c r="H186" s="132"/>
      <c r="J186" s="68"/>
    </row>
    <row r="187" spans="1:10">
      <c r="A187" s="19"/>
      <c r="J187" s="67"/>
    </row>
    <row r="188" spans="1:10" ht="18.75" customHeight="1">
      <c r="A188" s="103" t="s">
        <v>224</v>
      </c>
      <c r="B188" s="104"/>
      <c r="C188" s="144" t="s">
        <v>211</v>
      </c>
      <c r="D188" s="144"/>
      <c r="E188" s="144"/>
      <c r="F188" s="144"/>
      <c r="G188" s="145" t="s">
        <v>218</v>
      </c>
      <c r="H188" s="145"/>
      <c r="J188" s="67"/>
    </row>
    <row r="189" spans="1:10" s="20" customFormat="1" ht="20.100000000000001" customHeight="1">
      <c r="A189" s="105" t="s">
        <v>212</v>
      </c>
      <c r="B189" s="106"/>
      <c r="C189" s="146" t="s">
        <v>213</v>
      </c>
      <c r="D189" s="146"/>
      <c r="E189" s="146"/>
      <c r="F189" s="146"/>
      <c r="G189" s="146" t="s">
        <v>214</v>
      </c>
      <c r="H189" s="146"/>
      <c r="J189" s="67"/>
    </row>
    <row r="190" spans="1:10">
      <c r="A190" s="19"/>
      <c r="J190" s="67"/>
    </row>
    <row r="191" spans="1:10">
      <c r="A191" s="19"/>
      <c r="J191" s="67"/>
    </row>
    <row r="192" spans="1:10">
      <c r="A192" s="19"/>
      <c r="J192" s="67"/>
    </row>
    <row r="193" spans="1:10">
      <c r="A193" s="19"/>
      <c r="J193" s="67"/>
    </row>
    <row r="194" spans="1:10">
      <c r="A194" s="19"/>
      <c r="J194" s="67"/>
    </row>
    <row r="195" spans="1:10">
      <c r="A195" s="19"/>
      <c r="J195" s="67"/>
    </row>
    <row r="196" spans="1:10">
      <c r="A196" s="19"/>
      <c r="J196" s="67"/>
    </row>
    <row r="197" spans="1:10">
      <c r="A197" s="19"/>
      <c r="J197" s="67"/>
    </row>
    <row r="198" spans="1:10">
      <c r="A198" s="19"/>
      <c r="J198" s="67"/>
    </row>
    <row r="199" spans="1:10">
      <c r="A199" s="19"/>
      <c r="J199" s="67"/>
    </row>
    <row r="200" spans="1:10">
      <c r="A200" s="19"/>
      <c r="J200" s="67"/>
    </row>
    <row r="201" spans="1:10">
      <c r="A201" s="19"/>
      <c r="J201" s="67"/>
    </row>
    <row r="202" spans="1:10">
      <c r="A202" s="19"/>
      <c r="J202" s="67"/>
    </row>
    <row r="203" spans="1:10">
      <c r="A203" s="19"/>
      <c r="J203" s="67"/>
    </row>
    <row r="204" spans="1:10">
      <c r="A204" s="19"/>
      <c r="J204" s="67"/>
    </row>
    <row r="205" spans="1:10">
      <c r="A205" s="19"/>
      <c r="J205" s="67"/>
    </row>
    <row r="206" spans="1:10">
      <c r="A206" s="19"/>
      <c r="J206" s="67"/>
    </row>
    <row r="207" spans="1:10">
      <c r="A207" s="19"/>
      <c r="J207" s="67"/>
    </row>
    <row r="208" spans="1:10">
      <c r="A208" s="19"/>
      <c r="J208" s="67"/>
    </row>
    <row r="209" spans="1:10">
      <c r="A209" s="19"/>
      <c r="J209" s="67"/>
    </row>
    <row r="210" spans="1:10">
      <c r="A210" s="19"/>
      <c r="J210" s="67"/>
    </row>
    <row r="211" spans="1:10">
      <c r="A211" s="19"/>
      <c r="J211" s="67"/>
    </row>
    <row r="212" spans="1:10">
      <c r="A212" s="19"/>
      <c r="J212" s="67"/>
    </row>
    <row r="213" spans="1:10">
      <c r="A213" s="19"/>
      <c r="J213" s="67"/>
    </row>
    <row r="214" spans="1:10">
      <c r="A214" s="19"/>
      <c r="J214" s="67"/>
    </row>
    <row r="215" spans="1:10">
      <c r="A215" s="19"/>
      <c r="J215" s="67"/>
    </row>
    <row r="216" spans="1:10">
      <c r="A216" s="19"/>
      <c r="J216" s="67"/>
    </row>
    <row r="217" spans="1:10">
      <c r="A217" s="19"/>
      <c r="J217" s="67"/>
    </row>
    <row r="218" spans="1:10">
      <c r="A218" s="19"/>
      <c r="J218" s="67"/>
    </row>
    <row r="219" spans="1:10">
      <c r="A219" s="19"/>
      <c r="J219" s="67"/>
    </row>
    <row r="220" spans="1:10">
      <c r="A220" s="19"/>
      <c r="J220" s="67"/>
    </row>
    <row r="221" spans="1:10">
      <c r="A221" s="19"/>
      <c r="J221" s="67"/>
    </row>
    <row r="222" spans="1:10">
      <c r="A222" s="19"/>
      <c r="J222" s="67"/>
    </row>
    <row r="223" spans="1:10">
      <c r="A223" s="19"/>
      <c r="J223" s="67"/>
    </row>
    <row r="224" spans="1:10">
      <c r="A224" s="19"/>
      <c r="J224" s="67"/>
    </row>
    <row r="225" spans="1:10">
      <c r="A225" s="19"/>
      <c r="J225" s="67"/>
    </row>
    <row r="226" spans="1:10">
      <c r="A226" s="19"/>
      <c r="J226" s="67"/>
    </row>
    <row r="227" spans="1:10">
      <c r="A227" s="19"/>
      <c r="J227" s="67"/>
    </row>
    <row r="228" spans="1:10">
      <c r="A228" s="19"/>
      <c r="J228" s="67"/>
    </row>
    <row r="229" spans="1:10">
      <c r="A229" s="19"/>
      <c r="J229" s="67"/>
    </row>
    <row r="230" spans="1:10">
      <c r="A230" s="19"/>
      <c r="J230" s="67"/>
    </row>
    <row r="231" spans="1:10">
      <c r="A231" s="19"/>
      <c r="J231" s="67"/>
    </row>
    <row r="232" spans="1:10">
      <c r="A232" s="19"/>
      <c r="J232" s="67"/>
    </row>
    <row r="233" spans="1:10">
      <c r="A233" s="19"/>
      <c r="J233" s="67"/>
    </row>
    <row r="234" spans="1:10">
      <c r="A234" s="19"/>
      <c r="J234" s="67"/>
    </row>
    <row r="235" spans="1:10">
      <c r="A235" s="19"/>
      <c r="J235" s="67"/>
    </row>
    <row r="236" spans="1:10">
      <c r="A236" s="19"/>
      <c r="J236" s="67"/>
    </row>
    <row r="237" spans="1:10">
      <c r="A237" s="19"/>
      <c r="J237" s="67"/>
    </row>
    <row r="238" spans="1:10">
      <c r="A238" s="19"/>
      <c r="J238" s="67"/>
    </row>
    <row r="239" spans="1:10">
      <c r="A239" s="19"/>
      <c r="J239" s="67"/>
    </row>
    <row r="240" spans="1:10">
      <c r="A240" s="19"/>
      <c r="J240" s="67"/>
    </row>
    <row r="241" spans="1:10">
      <c r="A241" s="19"/>
      <c r="J241" s="67"/>
    </row>
    <row r="242" spans="1:10">
      <c r="A242" s="19"/>
      <c r="J242" s="67"/>
    </row>
    <row r="243" spans="1:10">
      <c r="A243" s="19"/>
      <c r="J243" s="67"/>
    </row>
    <row r="244" spans="1:10">
      <c r="A244" s="19"/>
      <c r="J244" s="67"/>
    </row>
    <row r="245" spans="1:10">
      <c r="A245" s="19"/>
      <c r="J245" s="67"/>
    </row>
    <row r="246" spans="1:10">
      <c r="A246" s="19"/>
      <c r="J246" s="67"/>
    </row>
    <row r="247" spans="1:10">
      <c r="A247" s="19"/>
      <c r="J247" s="67"/>
    </row>
    <row r="248" spans="1:10">
      <c r="A248" s="19"/>
      <c r="J248" s="67"/>
    </row>
    <row r="249" spans="1:10">
      <c r="A249" s="19"/>
      <c r="J249" s="67"/>
    </row>
    <row r="250" spans="1:10">
      <c r="A250" s="19"/>
      <c r="J250" s="67"/>
    </row>
    <row r="251" spans="1:10">
      <c r="A251" s="19"/>
      <c r="J251" s="67"/>
    </row>
    <row r="252" spans="1:10">
      <c r="A252" s="19"/>
      <c r="J252" s="67"/>
    </row>
    <row r="253" spans="1:10">
      <c r="A253" s="19"/>
      <c r="J253" s="67"/>
    </row>
    <row r="254" spans="1:10">
      <c r="A254" s="19"/>
      <c r="J254" s="67"/>
    </row>
    <row r="255" spans="1:10">
      <c r="A255" s="19"/>
      <c r="J255" s="67"/>
    </row>
    <row r="256" spans="1:10">
      <c r="A256" s="19"/>
      <c r="J256" s="67"/>
    </row>
    <row r="257" spans="1:10">
      <c r="A257" s="19"/>
      <c r="J257" s="67"/>
    </row>
    <row r="258" spans="1:10">
      <c r="A258" s="19"/>
      <c r="J258" s="67"/>
    </row>
    <row r="259" spans="1:10">
      <c r="A259" s="19"/>
      <c r="J259" s="67"/>
    </row>
    <row r="260" spans="1:10">
      <c r="A260" s="19"/>
      <c r="J260" s="67"/>
    </row>
    <row r="261" spans="1:10">
      <c r="A261" s="19"/>
      <c r="J261" s="67"/>
    </row>
    <row r="262" spans="1:10">
      <c r="A262" s="19"/>
      <c r="J262" s="67"/>
    </row>
    <row r="263" spans="1:10">
      <c r="A263" s="19"/>
      <c r="J263" s="67"/>
    </row>
    <row r="264" spans="1:10">
      <c r="A264" s="19"/>
      <c r="J264" s="67"/>
    </row>
    <row r="265" spans="1:10">
      <c r="A265" s="19"/>
      <c r="J265" s="67"/>
    </row>
    <row r="266" spans="1:10">
      <c r="A266" s="19"/>
      <c r="J266" s="67"/>
    </row>
    <row r="267" spans="1:10">
      <c r="A267" s="19"/>
      <c r="J267" s="67"/>
    </row>
    <row r="268" spans="1:10">
      <c r="A268" s="19"/>
      <c r="J268" s="67"/>
    </row>
    <row r="269" spans="1:10">
      <c r="A269" s="19"/>
      <c r="J269" s="67"/>
    </row>
    <row r="270" spans="1:10">
      <c r="A270" s="19"/>
      <c r="J270" s="67"/>
    </row>
    <row r="271" spans="1:10">
      <c r="A271" s="19"/>
      <c r="J271" s="67"/>
    </row>
    <row r="272" spans="1:10">
      <c r="A272" s="19"/>
      <c r="J272" s="67"/>
    </row>
    <row r="273" spans="1:10">
      <c r="A273" s="19"/>
      <c r="J273" s="67"/>
    </row>
    <row r="274" spans="1:10">
      <c r="A274" s="19"/>
      <c r="J274" s="67"/>
    </row>
    <row r="275" spans="1:10">
      <c r="A275" s="19"/>
      <c r="J275" s="67"/>
    </row>
    <row r="276" spans="1:10">
      <c r="A276" s="19"/>
      <c r="J276" s="67"/>
    </row>
    <row r="277" spans="1:10">
      <c r="A277" s="19"/>
      <c r="J277" s="67"/>
    </row>
    <row r="278" spans="1:10">
      <c r="A278" s="19"/>
      <c r="J278" s="67"/>
    </row>
    <row r="279" spans="1:10">
      <c r="A279" s="19"/>
      <c r="J279" s="67"/>
    </row>
    <row r="280" spans="1:10">
      <c r="A280" s="19"/>
      <c r="J280" s="67"/>
    </row>
    <row r="281" spans="1:10">
      <c r="A281" s="19"/>
      <c r="J281" s="67"/>
    </row>
    <row r="282" spans="1:10">
      <c r="A282" s="19"/>
      <c r="J282" s="67"/>
    </row>
    <row r="283" spans="1:10">
      <c r="A283" s="19"/>
      <c r="J283" s="67"/>
    </row>
    <row r="284" spans="1:10">
      <c r="A284" s="19"/>
      <c r="J284" s="67"/>
    </row>
    <row r="285" spans="1:10">
      <c r="A285" s="19"/>
      <c r="J285" s="67"/>
    </row>
    <row r="286" spans="1:10">
      <c r="A286" s="19"/>
      <c r="J286" s="67"/>
    </row>
    <row r="287" spans="1:10">
      <c r="A287" s="19"/>
      <c r="J287" s="67"/>
    </row>
    <row r="288" spans="1:10">
      <c r="A288" s="19"/>
      <c r="J288" s="67"/>
    </row>
    <row r="289" spans="1:10">
      <c r="A289" s="19"/>
      <c r="J289" s="67"/>
    </row>
    <row r="290" spans="1:10">
      <c r="A290" s="19"/>
      <c r="J290" s="67"/>
    </row>
    <row r="291" spans="1:10">
      <c r="A291" s="19"/>
      <c r="J291" s="67"/>
    </row>
    <row r="292" spans="1:10">
      <c r="A292" s="19"/>
      <c r="J292" s="67"/>
    </row>
    <row r="293" spans="1:10">
      <c r="A293" s="19"/>
      <c r="J293" s="67"/>
    </row>
    <row r="294" spans="1:10">
      <c r="A294" s="19"/>
      <c r="J294" s="67"/>
    </row>
    <row r="295" spans="1:10">
      <c r="A295" s="19"/>
      <c r="J295" s="67"/>
    </row>
    <row r="296" spans="1:10">
      <c r="A296" s="19"/>
      <c r="J296" s="67"/>
    </row>
    <row r="297" spans="1:10">
      <c r="A297" s="19"/>
      <c r="J297" s="67"/>
    </row>
    <row r="298" spans="1:10">
      <c r="A298" s="19"/>
      <c r="J298" s="67"/>
    </row>
    <row r="299" spans="1:10">
      <c r="A299" s="19"/>
      <c r="J299" s="67"/>
    </row>
    <row r="300" spans="1:10">
      <c r="A300" s="19"/>
      <c r="J300" s="67"/>
    </row>
    <row r="301" spans="1:10">
      <c r="A301" s="19"/>
      <c r="J301" s="67"/>
    </row>
    <row r="302" spans="1:10">
      <c r="A302" s="19"/>
      <c r="J302" s="67"/>
    </row>
    <row r="303" spans="1:10">
      <c r="A303" s="19"/>
      <c r="J303" s="67"/>
    </row>
    <row r="304" spans="1:10">
      <c r="A304" s="19"/>
      <c r="J304" s="67"/>
    </row>
    <row r="305" spans="1:10">
      <c r="A305" s="19"/>
      <c r="J305" s="67"/>
    </row>
    <row r="306" spans="1:10">
      <c r="A306" s="19"/>
      <c r="J306" s="67"/>
    </row>
    <row r="307" spans="1:10">
      <c r="A307" s="19"/>
      <c r="J307" s="67"/>
    </row>
    <row r="308" spans="1:10">
      <c r="A308" s="19"/>
      <c r="J308" s="67"/>
    </row>
    <row r="309" spans="1:10">
      <c r="A309" s="19"/>
      <c r="J309" s="67"/>
    </row>
    <row r="310" spans="1:10">
      <c r="A310" s="19"/>
      <c r="J310" s="67"/>
    </row>
    <row r="311" spans="1:10">
      <c r="A311" s="19"/>
      <c r="J311" s="67"/>
    </row>
    <row r="312" spans="1:10">
      <c r="A312" s="19"/>
      <c r="J312" s="67"/>
    </row>
    <row r="313" spans="1:10">
      <c r="A313" s="19"/>
      <c r="J313" s="67"/>
    </row>
    <row r="314" spans="1:10">
      <c r="A314" s="19"/>
      <c r="J314" s="67"/>
    </row>
    <row r="315" spans="1:10">
      <c r="A315" s="19"/>
      <c r="J315" s="67"/>
    </row>
    <row r="316" spans="1:10">
      <c r="A316" s="19"/>
      <c r="J316" s="67"/>
    </row>
    <row r="317" spans="1:10">
      <c r="A317" s="19"/>
      <c r="J317" s="67"/>
    </row>
    <row r="318" spans="1:10">
      <c r="A318" s="19"/>
      <c r="J318" s="67"/>
    </row>
    <row r="319" spans="1:10">
      <c r="A319" s="19"/>
      <c r="J319" s="67"/>
    </row>
    <row r="320" spans="1:10">
      <c r="A320" s="19"/>
      <c r="J320" s="67"/>
    </row>
    <row r="321" spans="1:10">
      <c r="A321" s="19"/>
      <c r="J321" s="67"/>
    </row>
    <row r="322" spans="1:10">
      <c r="A322" s="19"/>
      <c r="J322" s="67"/>
    </row>
    <row r="323" spans="1:10">
      <c r="A323" s="19"/>
      <c r="J323" s="67"/>
    </row>
    <row r="324" spans="1:10">
      <c r="A324" s="19"/>
      <c r="J324" s="67"/>
    </row>
    <row r="325" spans="1:10">
      <c r="A325" s="19"/>
      <c r="J325" s="67"/>
    </row>
    <row r="326" spans="1:10">
      <c r="A326" s="19"/>
      <c r="J326" s="67"/>
    </row>
    <row r="327" spans="1:10">
      <c r="A327" s="19"/>
      <c r="J327" s="67"/>
    </row>
    <row r="328" spans="1:10">
      <c r="A328" s="19"/>
      <c r="J328" s="67"/>
    </row>
    <row r="329" spans="1:10">
      <c r="A329" s="19"/>
      <c r="J329" s="67"/>
    </row>
    <row r="330" spans="1:10">
      <c r="A330" s="19"/>
      <c r="J330" s="67"/>
    </row>
    <row r="331" spans="1:10">
      <c r="A331" s="19"/>
      <c r="J331" s="67"/>
    </row>
    <row r="332" spans="1:10">
      <c r="A332" s="19"/>
      <c r="J332" s="67"/>
    </row>
    <row r="333" spans="1:10">
      <c r="A333" s="19"/>
      <c r="J333" s="67"/>
    </row>
    <row r="334" spans="1:10">
      <c r="A334" s="19"/>
      <c r="J334" s="67"/>
    </row>
    <row r="335" spans="1:10">
      <c r="A335" s="19"/>
      <c r="J335" s="67"/>
    </row>
    <row r="336" spans="1:10">
      <c r="A336" s="19"/>
      <c r="J336" s="67"/>
    </row>
    <row r="337" spans="1:10">
      <c r="A337" s="19"/>
      <c r="J337" s="67"/>
    </row>
    <row r="338" spans="1:10">
      <c r="A338" s="19"/>
      <c r="J338" s="67"/>
    </row>
    <row r="339" spans="1:10">
      <c r="A339" s="19"/>
      <c r="J339" s="67"/>
    </row>
    <row r="340" spans="1:10">
      <c r="A340" s="19"/>
      <c r="J340" s="67"/>
    </row>
    <row r="341" spans="1:10">
      <c r="A341" s="19"/>
      <c r="J341" s="67"/>
    </row>
    <row r="342" spans="1:10">
      <c r="A342" s="19"/>
      <c r="J342" s="67"/>
    </row>
    <row r="343" spans="1:10">
      <c r="A343" s="19"/>
      <c r="J343" s="67"/>
    </row>
    <row r="344" spans="1:10">
      <c r="A344" s="19"/>
      <c r="J344" s="67"/>
    </row>
    <row r="345" spans="1:10">
      <c r="A345" s="19"/>
      <c r="J345" s="67"/>
    </row>
    <row r="346" spans="1:10">
      <c r="A346" s="19"/>
      <c r="J346" s="67"/>
    </row>
    <row r="347" spans="1:10">
      <c r="A347" s="19"/>
      <c r="J347" s="67"/>
    </row>
    <row r="348" spans="1:10">
      <c r="A348" s="21"/>
      <c r="J348" s="67"/>
    </row>
    <row r="349" spans="1:10">
      <c r="A349" s="21"/>
      <c r="J349" s="67"/>
    </row>
    <row r="350" spans="1:10">
      <c r="A350" s="21"/>
      <c r="J350" s="67"/>
    </row>
    <row r="351" spans="1:10">
      <c r="A351" s="21"/>
      <c r="J351" s="67"/>
    </row>
    <row r="352" spans="1:10">
      <c r="A352" s="21"/>
      <c r="J352" s="67"/>
    </row>
    <row r="353" spans="1:10">
      <c r="A353" s="21"/>
      <c r="J353" s="67"/>
    </row>
    <row r="354" spans="1:10">
      <c r="A354" s="21"/>
      <c r="J354" s="67"/>
    </row>
    <row r="355" spans="1:10">
      <c r="A355" s="21"/>
      <c r="J355" s="67"/>
    </row>
    <row r="356" spans="1:10">
      <c r="A356" s="21"/>
      <c r="J356" s="67"/>
    </row>
    <row r="357" spans="1:10">
      <c r="A357" s="21"/>
      <c r="J357" s="67"/>
    </row>
    <row r="358" spans="1:10">
      <c r="A358" s="21"/>
      <c r="J358" s="67"/>
    </row>
    <row r="359" spans="1:10">
      <c r="A359" s="21"/>
      <c r="J359" s="67"/>
    </row>
    <row r="360" spans="1:10">
      <c r="A360" s="21"/>
      <c r="J360" s="67"/>
    </row>
    <row r="361" spans="1:10">
      <c r="A361" s="21"/>
      <c r="J361" s="67"/>
    </row>
    <row r="362" spans="1:10">
      <c r="A362" s="21"/>
      <c r="J362" s="67"/>
    </row>
    <row r="363" spans="1:10">
      <c r="A363" s="21"/>
      <c r="J363" s="67"/>
    </row>
    <row r="364" spans="1:10">
      <c r="A364" s="21"/>
      <c r="J364" s="67"/>
    </row>
    <row r="365" spans="1:10">
      <c r="A365" s="21"/>
      <c r="J365" s="67"/>
    </row>
    <row r="366" spans="1:10">
      <c r="A366" s="21"/>
      <c r="J366" s="67"/>
    </row>
    <row r="367" spans="1:10">
      <c r="A367" s="21"/>
      <c r="J367" s="67"/>
    </row>
    <row r="368" spans="1:10">
      <c r="A368" s="21"/>
      <c r="J368" s="67"/>
    </row>
    <row r="369" spans="1:10">
      <c r="A369" s="21"/>
      <c r="J369" s="67"/>
    </row>
    <row r="370" spans="1:10">
      <c r="A370" s="21"/>
      <c r="J370" s="67"/>
    </row>
    <row r="371" spans="1:10">
      <c r="A371" s="21"/>
      <c r="J371" s="67"/>
    </row>
    <row r="372" spans="1:10">
      <c r="A372" s="21"/>
      <c r="J372" s="67"/>
    </row>
    <row r="373" spans="1:10">
      <c r="A373" s="21"/>
      <c r="J373" s="67"/>
    </row>
    <row r="374" spans="1:10">
      <c r="A374" s="21"/>
      <c r="J374" s="67"/>
    </row>
    <row r="375" spans="1:10">
      <c r="A375" s="21"/>
      <c r="J375" s="67"/>
    </row>
    <row r="376" spans="1:10">
      <c r="A376" s="21"/>
      <c r="J376" s="67"/>
    </row>
    <row r="377" spans="1:10">
      <c r="A377" s="21"/>
      <c r="J377" s="67"/>
    </row>
    <row r="378" spans="1:10">
      <c r="A378" s="21"/>
      <c r="J378" s="67"/>
    </row>
    <row r="379" spans="1:10">
      <c r="A379" s="21"/>
      <c r="J379" s="67"/>
    </row>
    <row r="380" spans="1:10">
      <c r="A380" s="21"/>
      <c r="J380" s="67"/>
    </row>
    <row r="381" spans="1:10">
      <c r="A381" s="21"/>
      <c r="J381" s="67"/>
    </row>
    <row r="382" spans="1:10">
      <c r="A382" s="21"/>
      <c r="J382" s="67"/>
    </row>
    <row r="383" spans="1:10">
      <c r="A383" s="21"/>
      <c r="J383" s="67"/>
    </row>
    <row r="384" spans="1:10">
      <c r="A384" s="21"/>
      <c r="J384" s="67"/>
    </row>
    <row r="385" spans="1:10">
      <c r="A385" s="21"/>
      <c r="J385" s="67"/>
    </row>
    <row r="386" spans="1:10">
      <c r="A386" s="21"/>
      <c r="J386" s="67"/>
    </row>
    <row r="387" spans="1:10">
      <c r="A387" s="21"/>
      <c r="J387" s="67"/>
    </row>
    <row r="388" spans="1:10">
      <c r="A388" s="21"/>
      <c r="J388" s="67"/>
    </row>
    <row r="389" spans="1:10">
      <c r="A389" s="21"/>
      <c r="J389" s="67"/>
    </row>
    <row r="390" spans="1:10">
      <c r="A390" s="21"/>
      <c r="J390" s="67"/>
    </row>
    <row r="391" spans="1:10">
      <c r="A391" s="21"/>
      <c r="J391" s="67"/>
    </row>
    <row r="392" spans="1:10">
      <c r="A392" s="21"/>
      <c r="J392" s="67"/>
    </row>
    <row r="393" spans="1:10">
      <c r="A393" s="21"/>
      <c r="J393" s="67"/>
    </row>
    <row r="394" spans="1:10">
      <c r="A394" s="21"/>
      <c r="J394" s="67"/>
    </row>
    <row r="395" spans="1:10">
      <c r="A395" s="21"/>
      <c r="J395" s="67"/>
    </row>
    <row r="396" spans="1:10">
      <c r="A396" s="21"/>
      <c r="J396" s="67"/>
    </row>
    <row r="397" spans="1:10">
      <c r="A397" s="21"/>
      <c r="J397" s="67"/>
    </row>
    <row r="398" spans="1:10">
      <c r="A398" s="21"/>
      <c r="J398" s="67"/>
    </row>
    <row r="399" spans="1:10">
      <c r="A399" s="21"/>
      <c r="J399" s="67"/>
    </row>
    <row r="400" spans="1:10">
      <c r="A400" s="21"/>
      <c r="J400" s="67"/>
    </row>
    <row r="401" spans="1:10">
      <c r="A401" s="21"/>
      <c r="J401" s="67"/>
    </row>
    <row r="402" spans="1:10">
      <c r="A402" s="21"/>
      <c r="J402" s="67"/>
    </row>
    <row r="403" spans="1:10">
      <c r="A403" s="21"/>
      <c r="J403" s="67"/>
    </row>
    <row r="404" spans="1:10">
      <c r="A404" s="21"/>
      <c r="J404" s="67"/>
    </row>
    <row r="405" spans="1:10">
      <c r="A405" s="21"/>
      <c r="J405" s="67"/>
    </row>
    <row r="406" spans="1:10">
      <c r="A406" s="21"/>
      <c r="J406" s="67"/>
    </row>
    <row r="407" spans="1:10">
      <c r="A407" s="21"/>
      <c r="J407" s="67"/>
    </row>
    <row r="408" spans="1:10">
      <c r="A408" s="21"/>
      <c r="J408" s="67"/>
    </row>
    <row r="409" spans="1:10">
      <c r="A409" s="21"/>
      <c r="J409" s="67"/>
    </row>
    <row r="410" spans="1:10">
      <c r="A410" s="21"/>
      <c r="J410" s="67"/>
    </row>
    <row r="411" spans="1:10">
      <c r="A411" s="21"/>
      <c r="J411" s="67"/>
    </row>
    <row r="412" spans="1:10">
      <c r="A412" s="21"/>
      <c r="J412" s="67"/>
    </row>
    <row r="413" spans="1:10">
      <c r="A413" s="21"/>
      <c r="J413" s="67"/>
    </row>
    <row r="414" spans="1:10">
      <c r="A414" s="21"/>
      <c r="J414" s="67"/>
    </row>
    <row r="415" spans="1:10">
      <c r="A415" s="21"/>
      <c r="J415" s="67"/>
    </row>
    <row r="416" spans="1:10">
      <c r="A416" s="21"/>
      <c r="J416" s="67"/>
    </row>
    <row r="417" spans="1:10">
      <c r="A417" s="21"/>
      <c r="J417" s="67"/>
    </row>
    <row r="418" spans="1:10">
      <c r="A418" s="21"/>
      <c r="J418" s="67"/>
    </row>
    <row r="419" spans="1:10">
      <c r="A419" s="21"/>
      <c r="J419" s="67"/>
    </row>
    <row r="420" spans="1:10">
      <c r="A420" s="21"/>
      <c r="J420" s="67"/>
    </row>
    <row r="421" spans="1:10">
      <c r="A421" s="21"/>
      <c r="J421" s="67"/>
    </row>
    <row r="422" spans="1:10">
      <c r="A422" s="21"/>
      <c r="J422" s="67"/>
    </row>
    <row r="423" spans="1:10">
      <c r="A423" s="21"/>
      <c r="J423" s="67"/>
    </row>
    <row r="424" spans="1:10">
      <c r="A424" s="21"/>
      <c r="J424" s="67"/>
    </row>
    <row r="425" spans="1:10">
      <c r="A425" s="21"/>
      <c r="J425" s="67"/>
    </row>
    <row r="426" spans="1:10">
      <c r="A426" s="21"/>
      <c r="J426" s="67"/>
    </row>
    <row r="427" spans="1:10">
      <c r="A427" s="21"/>
      <c r="J427" s="67"/>
    </row>
    <row r="428" spans="1:10">
      <c r="A428" s="21"/>
      <c r="J428" s="67"/>
    </row>
    <row r="429" spans="1:10">
      <c r="A429" s="21"/>
      <c r="J429" s="67"/>
    </row>
    <row r="430" spans="1:10">
      <c r="A430" s="21"/>
      <c r="J430" s="67"/>
    </row>
    <row r="431" spans="1:10">
      <c r="A431" s="21"/>
      <c r="J431" s="67"/>
    </row>
    <row r="432" spans="1:10">
      <c r="A432" s="21"/>
      <c r="J432" s="67"/>
    </row>
    <row r="433" spans="1:10">
      <c r="A433" s="21"/>
      <c r="J433" s="67"/>
    </row>
    <row r="434" spans="1:10">
      <c r="A434" s="21"/>
      <c r="J434" s="67"/>
    </row>
    <row r="435" spans="1:10">
      <c r="A435" s="21"/>
      <c r="J435" s="67"/>
    </row>
    <row r="436" spans="1:10">
      <c r="A436" s="21"/>
      <c r="J436" s="67"/>
    </row>
    <row r="437" spans="1:10">
      <c r="A437" s="21"/>
      <c r="J437" s="67"/>
    </row>
    <row r="438" spans="1:10">
      <c r="A438" s="21"/>
      <c r="J438" s="67"/>
    </row>
    <row r="439" spans="1:10">
      <c r="A439" s="21"/>
      <c r="J439" s="67"/>
    </row>
    <row r="440" spans="1:10">
      <c r="A440" s="21"/>
    </row>
    <row r="441" spans="1:10">
      <c r="A441" s="21"/>
    </row>
    <row r="442" spans="1:10">
      <c r="A442" s="21"/>
    </row>
    <row r="443" spans="1:10">
      <c r="A443" s="21"/>
    </row>
    <row r="444" spans="1:10">
      <c r="A444" s="21"/>
    </row>
    <row r="445" spans="1:10">
      <c r="A445" s="21"/>
    </row>
    <row r="446" spans="1:10">
      <c r="A446" s="21"/>
    </row>
    <row r="447" spans="1:10">
      <c r="A447" s="21"/>
    </row>
    <row r="448" spans="1:10">
      <c r="A448" s="21"/>
    </row>
    <row r="449" spans="1:1">
      <c r="A449" s="21"/>
    </row>
    <row r="450" spans="1:1">
      <c r="A450" s="21"/>
    </row>
    <row r="451" spans="1:1">
      <c r="A451" s="21"/>
    </row>
    <row r="452" spans="1:1">
      <c r="A452" s="21"/>
    </row>
    <row r="453" spans="1:1">
      <c r="A453" s="21"/>
    </row>
    <row r="454" spans="1:1">
      <c r="A454" s="21"/>
    </row>
    <row r="455" spans="1:1">
      <c r="A455" s="21"/>
    </row>
    <row r="456" spans="1:1">
      <c r="A456" s="21"/>
    </row>
    <row r="457" spans="1:1">
      <c r="A457" s="21"/>
    </row>
    <row r="458" spans="1:1">
      <c r="A458" s="21"/>
    </row>
    <row r="459" spans="1:1">
      <c r="A459" s="21"/>
    </row>
    <row r="460" spans="1:1">
      <c r="A460" s="21"/>
    </row>
    <row r="461" spans="1:1">
      <c r="A461" s="21"/>
    </row>
    <row r="462" spans="1:1">
      <c r="A462" s="21"/>
    </row>
    <row r="463" spans="1:1">
      <c r="A463" s="21"/>
    </row>
    <row r="464" spans="1:1">
      <c r="A464" s="21"/>
    </row>
    <row r="465" spans="1:1">
      <c r="A465" s="21"/>
    </row>
    <row r="466" spans="1:1">
      <c r="A466" s="21"/>
    </row>
    <row r="467" spans="1:1">
      <c r="A467" s="21"/>
    </row>
    <row r="468" spans="1:1">
      <c r="A468" s="21"/>
    </row>
    <row r="469" spans="1:1">
      <c r="A469" s="21"/>
    </row>
    <row r="470" spans="1:1">
      <c r="A470" s="21"/>
    </row>
    <row r="471" spans="1:1">
      <c r="A471" s="21"/>
    </row>
    <row r="472" spans="1:1">
      <c r="A472" s="21"/>
    </row>
    <row r="473" spans="1:1">
      <c r="A473" s="21"/>
    </row>
    <row r="474" spans="1:1">
      <c r="A474" s="21"/>
    </row>
    <row r="475" spans="1:1">
      <c r="A475" s="21"/>
    </row>
    <row r="476" spans="1:1">
      <c r="A476" s="21"/>
    </row>
    <row r="477" spans="1:1">
      <c r="A477" s="21"/>
    </row>
    <row r="478" spans="1:1">
      <c r="A478" s="21"/>
    </row>
    <row r="479" spans="1:1">
      <c r="A479" s="21"/>
    </row>
    <row r="480" spans="1:1">
      <c r="A480" s="21"/>
    </row>
    <row r="481" spans="1:1">
      <c r="A481" s="21"/>
    </row>
    <row r="482" spans="1:1">
      <c r="A482" s="21"/>
    </row>
    <row r="483" spans="1:1">
      <c r="A483" s="21"/>
    </row>
    <row r="484" spans="1:1">
      <c r="A484" s="21"/>
    </row>
    <row r="485" spans="1:1">
      <c r="A485" s="21"/>
    </row>
    <row r="486" spans="1:1">
      <c r="A486" s="21"/>
    </row>
    <row r="487" spans="1:1">
      <c r="A487" s="21"/>
    </row>
    <row r="488" spans="1:1">
      <c r="A488" s="21"/>
    </row>
    <row r="489" spans="1:1">
      <c r="A489" s="21"/>
    </row>
    <row r="490" spans="1:1">
      <c r="A490" s="21"/>
    </row>
    <row r="491" spans="1:1">
      <c r="A491" s="21"/>
    </row>
    <row r="492" spans="1:1">
      <c r="A492" s="21"/>
    </row>
    <row r="493" spans="1:1">
      <c r="A493" s="21"/>
    </row>
    <row r="494" spans="1:1">
      <c r="A494" s="21"/>
    </row>
    <row r="495" spans="1:1">
      <c r="A495" s="21"/>
    </row>
    <row r="496" spans="1:1">
      <c r="A496" s="21"/>
    </row>
    <row r="497" spans="1:1">
      <c r="A497" s="21"/>
    </row>
    <row r="498" spans="1:1">
      <c r="A498" s="21"/>
    </row>
    <row r="499" spans="1:1">
      <c r="A499" s="21"/>
    </row>
    <row r="500" spans="1:1">
      <c r="A500" s="21"/>
    </row>
    <row r="501" spans="1:1">
      <c r="A501" s="21"/>
    </row>
    <row r="502" spans="1:1">
      <c r="A502" s="21"/>
    </row>
    <row r="503" spans="1:1">
      <c r="A503" s="21"/>
    </row>
    <row r="504" spans="1:1">
      <c r="A504" s="21"/>
    </row>
    <row r="505" spans="1:1">
      <c r="A505" s="21"/>
    </row>
    <row r="506" spans="1:1">
      <c r="A506" s="21"/>
    </row>
    <row r="507" spans="1:1">
      <c r="A507" s="21"/>
    </row>
    <row r="508" spans="1:1">
      <c r="A508" s="21"/>
    </row>
    <row r="509" spans="1:1">
      <c r="A509" s="21"/>
    </row>
    <row r="510" spans="1:1">
      <c r="A510" s="21"/>
    </row>
    <row r="511" spans="1:1">
      <c r="A511" s="21"/>
    </row>
    <row r="512" spans="1:1">
      <c r="A512" s="21"/>
    </row>
    <row r="513" spans="1:1">
      <c r="A513" s="21"/>
    </row>
  </sheetData>
  <sheetProtection selectLockedCells="1" selectUnlockedCells="1"/>
  <mergeCells count="36">
    <mergeCell ref="A155:H155"/>
    <mergeCell ref="C188:F188"/>
    <mergeCell ref="G188:H188"/>
    <mergeCell ref="C189:F189"/>
    <mergeCell ref="G189:H189"/>
    <mergeCell ref="B19:E19"/>
    <mergeCell ref="A21:H21"/>
    <mergeCell ref="A22:H22"/>
    <mergeCell ref="A146:H146"/>
    <mergeCell ref="A23:H23"/>
    <mergeCell ref="A24:H24"/>
    <mergeCell ref="A26:H26"/>
    <mergeCell ref="A28:A29"/>
    <mergeCell ref="B28:B29"/>
    <mergeCell ref="C28:D28"/>
    <mergeCell ref="E28:H28"/>
    <mergeCell ref="A31:H31"/>
    <mergeCell ref="A97:H97"/>
    <mergeCell ref="A112:H112"/>
    <mergeCell ref="A125:H125"/>
    <mergeCell ref="A131:H131"/>
    <mergeCell ref="B15:E15"/>
    <mergeCell ref="F15:G15"/>
    <mergeCell ref="B16:E16"/>
    <mergeCell ref="B17:E17"/>
    <mergeCell ref="B18:E18"/>
    <mergeCell ref="B11:E11"/>
    <mergeCell ref="B12:E12"/>
    <mergeCell ref="B13:E13"/>
    <mergeCell ref="B14:E14"/>
    <mergeCell ref="F14:G14"/>
    <mergeCell ref="F2:H6"/>
    <mergeCell ref="B7:E7"/>
    <mergeCell ref="B8:E8"/>
    <mergeCell ref="B9:E9"/>
    <mergeCell ref="B10:E10"/>
  </mergeCells>
  <pageMargins left="0.51181102362204722" right="0" top="0.27559055118110237" bottom="0" header="0.51181102362204722" footer="0.51181102362204722"/>
  <pageSetup paperSize="9" scale="52" firstPageNumber="0" orientation="landscape" horizontalDpi="300" verticalDpi="300" r:id="rId1"/>
  <headerFooter alignWithMargins="0"/>
  <rowBreaks count="1" manualBreakCount="1">
    <brk id="143"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Осн. фін. пок.</vt:lpstr>
      <vt:lpstr>'Осн. фін. пок.'!Excel_BuiltIn_Print_Area</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2025-01-28T06:42:18Z</cp:lastPrinted>
  <dcterms:created xsi:type="dcterms:W3CDTF">2024-01-19T07:26:16Z</dcterms:created>
  <dcterms:modified xsi:type="dcterms:W3CDTF">2025-03-06T09:52:49Z</dcterms:modified>
</cp:coreProperties>
</file>