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 оприлюднення\Звіт про виконання фін плану 2024\"/>
    </mc:Choice>
  </mc:AlternateContent>
  <bookViews>
    <workbookView xWindow="0" yWindow="0" windowWidth="28800" windowHeight="12045"/>
  </bookViews>
  <sheets>
    <sheet name="Осн. фін. пок. (3)"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_123Graph_XGRAPH3" localSheetId="0" hidden="1">[1]GDP!#REF!</definedName>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 localSheetId="0">#REF!</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 localSheetId="0">#REF!</definedName>
    <definedName name="Cost_Category_National_ID">#REF!</definedName>
    <definedName name="Cе511" localSheetId="0">#REF!</definedName>
    <definedName name="Cе511">#REF!</definedName>
    <definedName name="d">'[9]МТР Газ України'!$B$4</definedName>
    <definedName name="dCPIb" localSheetId="0">[10]попер_роз!#REF!</definedName>
    <definedName name="dCPIb">[10]попер_роз!#REF!</definedName>
    <definedName name="dPPIb" localSheetId="0">[10]попер_роз!#REF!</definedName>
    <definedName name="dPPIb">[10]попер_роз!#REF!</definedName>
    <definedName name="ds" localSheetId="0">'[11]7  Інші витрати'!#REF!</definedName>
    <definedName name="ds">'[11]7  Інші витрати'!#REF!</definedName>
    <definedName name="Fact_Type_ID" localSheetId="0">#REF!</definedName>
    <definedName name="Fact_Type_ID">#REF!</definedName>
    <definedName name="G">'[12]МТР Газ України'!$B$1</definedName>
    <definedName name="ij1sssss" localSheetId="0">'[13]7  Інші витрати'!#REF!</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 localSheetId="0">'[17]7  Інші витрати'!#REF!</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 localSheetId="0">[14]!ShowFil</definedName>
    <definedName name="ShowFil">[14]!ShowFil</definedName>
    <definedName name="SU_ID" localSheetId="0">#REF!</definedName>
    <definedName name="SU_ID">#REF!</definedName>
    <definedName name="Time_ID">'[16]МТР Газ України'!$B$1</definedName>
    <definedName name="Time_ID_10" localSheetId="0">'[17]7  Інші витрати'!#REF!</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 localSheetId="0">'[17]7  Інші витрати'!#REF!</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 localSheetId="0">#REF!</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 localSheetId="0">#REF!</definedName>
    <definedName name="yyyy">#REF!</definedName>
    <definedName name="zx">'[4]МТР Газ України'!$F$1</definedName>
    <definedName name="zxc">[5]Inform!$E$38</definedName>
    <definedName name="а" localSheetId="0">'[13]7  Інші витрати'!#REF!</definedName>
    <definedName name="а">'[13]7  Інші витрати'!#REF!</definedName>
    <definedName name="ав" localSheetId="0">#REF!</definedName>
    <definedName name="ав">#REF!</definedName>
    <definedName name="аен">'[24]МТР Газ України'!$B$4</definedName>
    <definedName name="_xlnm.Database">'[25]Ener '!$A$1:$G$2645</definedName>
    <definedName name="в">'[26]МТР Газ України'!$F$1</definedName>
    <definedName name="ватт" localSheetId="0">'[27]БАЗА  '!#REF!</definedName>
    <definedName name="ватт">'[27]БАЗА  '!#REF!</definedName>
    <definedName name="Д">'[15]МТР Газ України'!$B$4</definedName>
    <definedName name="е" localSheetId="0">#REF!</definedName>
    <definedName name="е">#REF!</definedName>
    <definedName name="є" localSheetId="0">#REF!</definedName>
    <definedName name="є">#REF!</definedName>
    <definedName name="_xlnm.Print_Titles" localSheetId="0">'Осн. фін. пок. (3)'!$27:$29</definedName>
    <definedName name="Заголовки_для_печати_МИ">'[28]1993'!$A$1:$IV$3,'[28]1993'!$A$1:$A$65536</definedName>
    <definedName name="і">[29]Inform!$F$2</definedName>
    <definedName name="ів" localSheetId="0">#REF!</definedName>
    <definedName name="ів">#REF!</definedName>
    <definedName name="ів___0" localSheetId="0">#REF!</definedName>
    <definedName name="ів___0">#REF!</definedName>
    <definedName name="ів_22" localSheetId="0">#REF!</definedName>
    <definedName name="ів_22">#REF!</definedName>
    <definedName name="ів_26" localSheetId="0">#REF!</definedName>
    <definedName name="ів_26">#REF!</definedName>
    <definedName name="іваіа" localSheetId="0">'[30]7  Інші витрати'!#REF!</definedName>
    <definedName name="іваіа">'[30]7  Інші витрати'!#REF!</definedName>
    <definedName name="іваф" localSheetId="0">#REF!</definedName>
    <definedName name="іваф">#REF!</definedName>
    <definedName name="івів">'[12]МТР Газ України'!$B$1</definedName>
    <definedName name="іцу">[23]Inform!$G$2</definedName>
    <definedName name="йуц" localSheetId="0">#REF!</definedName>
    <definedName name="йуц">#REF!</definedName>
    <definedName name="йцу" localSheetId="0">#REF!</definedName>
    <definedName name="йцу">#REF!</definedName>
    <definedName name="йцуйй" localSheetId="0">#REF!</definedName>
    <definedName name="йцуйй">#REF!</definedName>
    <definedName name="йцукц" localSheetId="0">'[30]7  Інші витрати'!#REF!</definedName>
    <definedName name="йцукц">'[30]7  Інші витрати'!#REF!</definedName>
    <definedName name="КЕ" localSheetId="0">#REF!</definedName>
    <definedName name="КЕ">#REF!</definedName>
    <definedName name="КЕ___0" localSheetId="0">#REF!</definedName>
    <definedName name="КЕ___0">#REF!</definedName>
    <definedName name="КЕ_22" localSheetId="0">#REF!</definedName>
    <definedName name="КЕ_22">#REF!</definedName>
    <definedName name="КЕ_26" localSheetId="0">#REF!</definedName>
    <definedName name="КЕ_26">#REF!</definedName>
    <definedName name="кен" localSheetId="0">#REF!</definedName>
    <definedName name="кен">#REF!</definedName>
    <definedName name="л" localSheetId="0">#REF!</definedName>
    <definedName name="л">#REF!</definedName>
    <definedName name="_xlnm.Print_Area" localSheetId="0">'Осн. фін. пок. (3)'!$A$1:$H$183</definedName>
    <definedName name="п" localSheetId="0">'[13]7  Інші витрати'!#REF!</definedName>
    <definedName name="п">'[13]7  Інші витрати'!#REF!</definedName>
    <definedName name="пдв">'[15]МТР Газ України'!$B$4</definedName>
    <definedName name="пдв_утг">'[15]МТР Газ України'!$F$1</definedName>
    <definedName name="План" localSheetId="0">#REF!</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 localSheetId="0">#REF!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 localSheetId="0">#REF!</definedName>
    <definedName name="р">#REF!</definedName>
    <definedName name="т">[32]Inform!$E$6</definedName>
    <definedName name="тариф">[33]Inform!$G$2</definedName>
    <definedName name="уйцукйцуйу" localSheetId="0">#REF!</definedName>
    <definedName name="уйцукйцуйу">#REF!</definedName>
    <definedName name="уке">[34]Inform!$G$2</definedName>
    <definedName name="УТГ">'[15]МТР Газ України'!$B$4</definedName>
    <definedName name="фів">'[24]МТР Газ України'!$B$4</definedName>
    <definedName name="фіваіф" localSheetId="0">'[30]7  Інші витрати'!#REF!</definedName>
    <definedName name="фіваіф">'[30]7  Інші витрати'!#REF!</definedName>
    <definedName name="фф">'[26]МТР Газ України'!$F$1</definedName>
    <definedName name="ц" localSheetId="0">'[13]7  Інші витрати'!#REF!</definedName>
    <definedName name="ц">'[13]7  Інші витрати'!#REF!</definedName>
    <definedName name="ччч" localSheetId="0">'[35]БАЗА  '!#REF!</definedName>
    <definedName name="ччч">'[35]БАЗА  '!#REF!</definedName>
    <definedName name="ш" localSheetId="0">#REF!</definedName>
    <definedName name="ш">#REF!</definedName>
  </definedNames>
  <calcPr calcId="162913"/>
</workbook>
</file>

<file path=xl/calcChain.xml><?xml version="1.0" encoding="utf-8"?>
<calcChain xmlns="http://schemas.openxmlformats.org/spreadsheetml/2006/main">
  <c r="G181" i="1" l="1"/>
  <c r="F180" i="1"/>
  <c r="E180" i="1"/>
  <c r="D180" i="1"/>
  <c r="F179" i="1"/>
  <c r="E179" i="1"/>
  <c r="D179" i="1"/>
  <c r="F178" i="1"/>
  <c r="E178" i="1"/>
  <c r="D178" i="1"/>
  <c r="F177" i="1"/>
  <c r="E177" i="1"/>
  <c r="D177" i="1"/>
  <c r="F176" i="1"/>
  <c r="E176" i="1"/>
  <c r="D176" i="1"/>
  <c r="F175" i="1"/>
  <c r="E175" i="1"/>
  <c r="D175" i="1"/>
  <c r="F167" i="1"/>
  <c r="E167" i="1"/>
  <c r="D167" i="1"/>
  <c r="C167" i="1"/>
  <c r="F160" i="1"/>
  <c r="E160" i="1"/>
  <c r="D160" i="1"/>
  <c r="F153" i="1"/>
  <c r="E153" i="1"/>
  <c r="D153" i="1"/>
  <c r="E174" i="1" l="1"/>
  <c r="D174" i="1"/>
  <c r="F174" i="1"/>
  <c r="D55" i="1"/>
  <c r="D44" i="1"/>
  <c r="G151" i="1" l="1"/>
  <c r="G150" i="1"/>
  <c r="G149" i="1"/>
  <c r="F148" i="1"/>
  <c r="E148" i="1"/>
  <c r="D148" i="1"/>
  <c r="C148" i="1"/>
  <c r="G147" i="1"/>
  <c r="G146" i="1"/>
  <c r="G145" i="1"/>
  <c r="F144" i="1"/>
  <c r="E144" i="1"/>
  <c r="D144" i="1"/>
  <c r="C144" i="1"/>
  <c r="F142" i="1"/>
  <c r="G142" i="1" s="1"/>
  <c r="F141" i="1"/>
  <c r="G141" i="1" s="1"/>
  <c r="F140" i="1"/>
  <c r="G140" i="1" s="1"/>
  <c r="F139" i="1"/>
  <c r="E139" i="1"/>
  <c r="D139" i="1"/>
  <c r="F138" i="1"/>
  <c r="G138" i="1" s="1"/>
  <c r="F137" i="1"/>
  <c r="G137" i="1" s="1"/>
  <c r="E136" i="1"/>
  <c r="D136" i="1"/>
  <c r="F135" i="1"/>
  <c r="G135" i="1" s="1"/>
  <c r="F134" i="1"/>
  <c r="H134" i="1" s="1"/>
  <c r="F133" i="1"/>
  <c r="H133" i="1" s="1"/>
  <c r="F132" i="1"/>
  <c r="H132" i="1" s="1"/>
  <c r="F131" i="1"/>
  <c r="H131" i="1" s="1"/>
  <c r="F130" i="1"/>
  <c r="E130" i="1"/>
  <c r="F129" i="1"/>
  <c r="G129" i="1" s="1"/>
  <c r="E127" i="1"/>
  <c r="D127" i="1"/>
  <c r="C127" i="1"/>
  <c r="G121" i="1"/>
  <c r="G120" i="1"/>
  <c r="G119" i="1"/>
  <c r="G118" i="1"/>
  <c r="E117" i="1"/>
  <c r="D117" i="1"/>
  <c r="G116" i="1"/>
  <c r="G115" i="1"/>
  <c r="G114" i="1"/>
  <c r="G113" i="1"/>
  <c r="G112" i="1"/>
  <c r="G111" i="1"/>
  <c r="E110" i="1"/>
  <c r="D110" i="1"/>
  <c r="C110" i="1"/>
  <c r="G107" i="1"/>
  <c r="D107" i="1"/>
  <c r="G106" i="1"/>
  <c r="D106" i="1"/>
  <c r="H105" i="1"/>
  <c r="H104" i="1"/>
  <c r="E103" i="1"/>
  <c r="D103" i="1"/>
  <c r="C103" i="1"/>
  <c r="G102" i="1"/>
  <c r="D102" i="1"/>
  <c r="H101" i="1"/>
  <c r="E100" i="1"/>
  <c r="H100" i="1" s="1"/>
  <c r="C100" i="1"/>
  <c r="G99" i="1"/>
  <c r="D99" i="1"/>
  <c r="G98" i="1"/>
  <c r="D98" i="1"/>
  <c r="G97" i="1"/>
  <c r="D97" i="1"/>
  <c r="H96" i="1"/>
  <c r="E95" i="1"/>
  <c r="C95" i="1"/>
  <c r="G90" i="1"/>
  <c r="D90" i="1"/>
  <c r="C90" i="1"/>
  <c r="G89" i="1"/>
  <c r="D89" i="1"/>
  <c r="C89" i="1"/>
  <c r="G88" i="1"/>
  <c r="D88" i="1"/>
  <c r="C88" i="1"/>
  <c r="G87" i="1"/>
  <c r="D87" i="1"/>
  <c r="C87" i="1"/>
  <c r="G86" i="1"/>
  <c r="D86" i="1"/>
  <c r="C86" i="1"/>
  <c r="G85" i="1"/>
  <c r="D85" i="1"/>
  <c r="C85" i="1"/>
  <c r="G84" i="1"/>
  <c r="D84" i="1"/>
  <c r="C84" i="1"/>
  <c r="E83" i="1"/>
  <c r="C83" i="1" s="1"/>
  <c r="G82" i="1"/>
  <c r="C82" i="1"/>
  <c r="G81" i="1"/>
  <c r="C81" i="1"/>
  <c r="E80" i="1"/>
  <c r="C80" i="1" s="1"/>
  <c r="G79" i="1"/>
  <c r="D79" i="1"/>
  <c r="C79" i="1"/>
  <c r="G78" i="1"/>
  <c r="D78" i="1"/>
  <c r="C78" i="1"/>
  <c r="E77" i="1"/>
  <c r="G77" i="1" s="1"/>
  <c r="D77" i="1"/>
  <c r="C77" i="1"/>
  <c r="G76" i="1"/>
  <c r="D76" i="1"/>
  <c r="C76" i="1"/>
  <c r="D75" i="1"/>
  <c r="G74" i="1"/>
  <c r="D74" i="1"/>
  <c r="H73" i="1"/>
  <c r="G72" i="1"/>
  <c r="D72" i="1"/>
  <c r="G71" i="1"/>
  <c r="D71" i="1"/>
  <c r="C71" i="1"/>
  <c r="H70" i="1"/>
  <c r="E69" i="1"/>
  <c r="C69" i="1"/>
  <c r="G68" i="1"/>
  <c r="D68" i="1"/>
  <c r="H67" i="1"/>
  <c r="G67" i="1"/>
  <c r="G66" i="1"/>
  <c r="D66" i="1"/>
  <c r="H65" i="1"/>
  <c r="G64" i="1"/>
  <c r="H63" i="1"/>
  <c r="H62" i="1"/>
  <c r="H61" i="1"/>
  <c r="E60" i="1"/>
  <c r="D60" i="1"/>
  <c r="D53" i="1" s="1"/>
  <c r="D50" i="1" s="1"/>
  <c r="C60" i="1"/>
  <c r="G59" i="1"/>
  <c r="H58" i="1"/>
  <c r="H57" i="1"/>
  <c r="H56" i="1"/>
  <c r="H55" i="1"/>
  <c r="H54" i="1"/>
  <c r="E53" i="1"/>
  <c r="E50" i="1" s="1"/>
  <c r="E49" i="1" s="1"/>
  <c r="E126" i="1" s="1"/>
  <c r="C53" i="1"/>
  <c r="H52" i="1"/>
  <c r="H51" i="1"/>
  <c r="H48" i="1"/>
  <c r="G47" i="1"/>
  <c r="G46" i="1"/>
  <c r="G45" i="1"/>
  <c r="E44" i="1"/>
  <c r="E39" i="1" s="1"/>
  <c r="C44" i="1"/>
  <c r="G43" i="1"/>
  <c r="G42" i="1"/>
  <c r="G41" i="1"/>
  <c r="C41" i="1"/>
  <c r="C39" i="1" s="1"/>
  <c r="H40" i="1"/>
  <c r="D38" i="1"/>
  <c r="C38" i="1"/>
  <c r="G37" i="1"/>
  <c r="C37" i="1"/>
  <c r="E36" i="1"/>
  <c r="G36" i="1" s="1"/>
  <c r="D36" i="1"/>
  <c r="C36" i="1"/>
  <c r="G35" i="1"/>
  <c r="H34" i="1"/>
  <c r="G33" i="1"/>
  <c r="E32" i="1"/>
  <c r="E31" i="1" s="1"/>
  <c r="D32" i="1"/>
  <c r="C32" i="1"/>
  <c r="H130" i="1" l="1"/>
  <c r="G139" i="1"/>
  <c r="D141" i="1"/>
  <c r="C50" i="1"/>
  <c r="C49" i="1" s="1"/>
  <c r="C126" i="1" s="1"/>
  <c r="G134" i="1"/>
  <c r="G105" i="1"/>
  <c r="G101" i="1"/>
  <c r="G56" i="1"/>
  <c r="G73" i="1"/>
  <c r="G62" i="1"/>
  <c r="D92" i="1"/>
  <c r="D49" i="1"/>
  <c r="D126" i="1" s="1"/>
  <c r="G40" i="1"/>
  <c r="G51" i="1"/>
  <c r="G58" i="1"/>
  <c r="H69" i="1"/>
  <c r="G80" i="1"/>
  <c r="G83" i="1"/>
  <c r="C108" i="1"/>
  <c r="G130" i="1"/>
  <c r="G132" i="1"/>
  <c r="D138" i="1"/>
  <c r="G144" i="1"/>
  <c r="G148" i="1"/>
  <c r="C91" i="1"/>
  <c r="D108" i="1"/>
  <c r="F127" i="1"/>
  <c r="H127" i="1" s="1"/>
  <c r="E91" i="1"/>
  <c r="C31" i="1"/>
  <c r="G34" i="1"/>
  <c r="G54" i="1"/>
  <c r="G70" i="1"/>
  <c r="E75" i="1"/>
  <c r="C75" i="1" s="1"/>
  <c r="C92" i="1" s="1"/>
  <c r="C93" i="1" s="1"/>
  <c r="D83" i="1"/>
  <c r="E108" i="1"/>
  <c r="F136" i="1"/>
  <c r="H136" i="1" s="1"/>
  <c r="H33" i="1"/>
  <c r="H35" i="1"/>
  <c r="G136" i="1"/>
  <c r="H42" i="1"/>
  <c r="G48" i="1"/>
  <c r="G52" i="1"/>
  <c r="G55" i="1"/>
  <c r="G57" i="1"/>
  <c r="G61" i="1"/>
  <c r="G63" i="1"/>
  <c r="G65" i="1"/>
  <c r="G69" i="1"/>
  <c r="G96" i="1"/>
  <c r="G100" i="1"/>
  <c r="G104" i="1"/>
  <c r="G110" i="1"/>
  <c r="G117" i="1"/>
  <c r="H129" i="1"/>
  <c r="G131" i="1"/>
  <c r="G133" i="1"/>
  <c r="D137" i="1"/>
  <c r="D140" i="1"/>
  <c r="H142" i="1"/>
  <c r="E92" i="1" l="1"/>
  <c r="G75" i="1"/>
  <c r="E93" i="1"/>
  <c r="E123" i="1" s="1"/>
  <c r="G127" i="1"/>
  <c r="E125" i="1"/>
  <c r="E124" i="1"/>
  <c r="C125" i="1"/>
  <c r="C123" i="1"/>
  <c r="C124" i="1"/>
  <c r="G103" i="1"/>
  <c r="H103" i="1"/>
  <c r="G60" i="1"/>
  <c r="H60" i="1"/>
  <c r="H32" i="1"/>
  <c r="G32" i="1"/>
  <c r="G95" i="1"/>
  <c r="H95" i="1"/>
  <c r="G44" i="1"/>
  <c r="H44" i="1"/>
  <c r="G39" i="1" l="1"/>
  <c r="H39" i="1"/>
  <c r="H53" i="1"/>
  <c r="G53" i="1"/>
  <c r="G50" i="1" s="1"/>
  <c r="G108" i="1"/>
  <c r="H108" i="1"/>
  <c r="H31" i="1" l="1"/>
  <c r="G31" i="1"/>
  <c r="H50" i="1"/>
  <c r="H91" i="1"/>
  <c r="G91" i="1"/>
  <c r="F126" i="1" l="1"/>
  <c r="H49" i="1"/>
  <c r="G49" i="1"/>
  <c r="H92" i="1"/>
  <c r="G92" i="1"/>
  <c r="H126" i="1" l="1"/>
  <c r="G126" i="1"/>
  <c r="F124" i="1"/>
  <c r="G124" i="1" s="1"/>
  <c r="F125" i="1"/>
  <c r="G125" i="1" s="1"/>
  <c r="F123" i="1"/>
  <c r="G123" i="1" s="1"/>
  <c r="G93" i="1"/>
  <c r="D39" i="1"/>
  <c r="D31" i="1" s="1"/>
  <c r="D91" i="1" l="1"/>
  <c r="D93" i="1" s="1"/>
  <c r="D124" i="1" l="1"/>
  <c r="D125" i="1"/>
  <c r="D123" i="1"/>
</calcChain>
</file>

<file path=xl/sharedStrings.xml><?xml version="1.0" encoding="utf-8"?>
<sst xmlns="http://schemas.openxmlformats.org/spreadsheetml/2006/main" count="256" uniqueCount="235">
  <si>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</si>
  <si>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</si>
  <si>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Рік</t>
  </si>
  <si>
    <t>4 квартал 2024</t>
  </si>
  <si>
    <t>Коди</t>
  </si>
  <si>
    <t xml:space="preserve">Підприємство  </t>
  </si>
  <si>
    <t>Комунальне некомерційне підприємство Сумської обласної ради "Обласна дитяча клінічна лікарня"</t>
  </si>
  <si>
    <t xml:space="preserve">за ЄДРПОУ </t>
  </si>
  <si>
    <t>.03338126</t>
  </si>
  <si>
    <t xml:space="preserve">Організаційно-правова форма </t>
  </si>
  <si>
    <t>Комунальне некомерційне підприємство</t>
  </si>
  <si>
    <t>за КОПФГ</t>
  </si>
  <si>
    <t>Територія</t>
  </si>
  <si>
    <t>м.Суми</t>
  </si>
  <si>
    <t>за КОАТУУ</t>
  </si>
  <si>
    <r>
      <t xml:space="preserve">Орган управління  </t>
    </r>
    <r>
      <rPr>
        <b/>
        <i/>
        <sz val="14"/>
        <rFont val="Times New Roman"/>
        <family val="1"/>
        <charset val="204"/>
      </rPr>
      <t xml:space="preserve"> </t>
    </r>
  </si>
  <si>
    <t>Сумська обласна рада</t>
  </si>
  <si>
    <t>за СПОДУ</t>
  </si>
  <si>
    <t xml:space="preserve">Галузь     </t>
  </si>
  <si>
    <t>Охорона здоров'я</t>
  </si>
  <si>
    <t>за ЗКГНГ</t>
  </si>
  <si>
    <t xml:space="preserve">Вид економічної діяльності    </t>
  </si>
  <si>
    <t>Діяльність лікарняних закладів</t>
  </si>
  <si>
    <t xml:space="preserve">за  КВЕД  </t>
  </si>
  <si>
    <t>86.10</t>
  </si>
  <si>
    <t>Одиниця виміру, тис. грн</t>
  </si>
  <si>
    <t>тис.грн.</t>
  </si>
  <si>
    <t>Стандарти звітності П(с)БОУ</t>
  </si>
  <si>
    <t>Форма власності</t>
  </si>
  <si>
    <t>Комунальна</t>
  </si>
  <si>
    <t>Стандарти звітності МСФЗ</t>
  </si>
  <si>
    <t>Середньооблікова кількість штатних працівників</t>
  </si>
  <si>
    <t xml:space="preserve">Місцезнаходження  </t>
  </si>
  <si>
    <t>ву.Ковпака,22 , м.Суми, Сумська область, 40031</t>
  </si>
  <si>
    <t xml:space="preserve">Телефон </t>
  </si>
  <si>
    <t>78-09-00</t>
  </si>
  <si>
    <t xml:space="preserve">Прізвище та ініціали керівника  </t>
  </si>
  <si>
    <t>Змисля Ігор Федорович</t>
  </si>
  <si>
    <t>ЗВІТ</t>
  </si>
  <si>
    <t xml:space="preserve">ПРО ВИКОНАННЯ ФІНАНСОВОГО ПЛАНУ НЕКОМЕРЦІЙНОГО ПІДПРИЄМСТВА </t>
  </si>
  <si>
    <t>(квартал, рік)</t>
  </si>
  <si>
    <t>Основні фінансові показники</t>
  </si>
  <si>
    <t>Найменування показника</t>
  </si>
  <si>
    <t xml:space="preserve">Код рядка </t>
  </si>
  <si>
    <t>Факт наростаючим підсумком з початку року</t>
  </si>
  <si>
    <t>Звітний період ( 4 квартал 2024 рік)</t>
  </si>
  <si>
    <t>минулий рік</t>
  </si>
  <si>
    <t>поточний рік</t>
  </si>
  <si>
    <t xml:space="preserve">план </t>
  </si>
  <si>
    <t>факт</t>
  </si>
  <si>
    <t>відхилення,  +/–</t>
  </si>
  <si>
    <t>виконання, %</t>
  </si>
  <si>
    <t>І. Формування фінансових результатів</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</si>
  <si>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</si>
  <si>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</si>
  <si>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</si>
  <si>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</si>
  <si>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</si>
  <si>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</si>
  <si>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централізовані заходи з лікування хворих на цукровий і нецукровий діабет</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</si>
  <si>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</si>
  <si>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</si>
  <si>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</si>
  <si>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</si>
  <si>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</si>
  <si>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</si>
  <si>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</si>
  <si>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проценти від залишків на рахунку</t>
  </si>
  <si>
    <t>1045/1</t>
  </si>
  <si>
    <t>централізовані поставки медикаментів та медичних засобів</t>
  </si>
  <si>
    <t>1045/2</t>
  </si>
  <si>
    <t>централізовані поставки медичного обладнання</t>
  </si>
  <si>
    <t>1045/3</t>
  </si>
  <si>
    <t>амортизація</t>
  </si>
  <si>
    <t>1045/4</t>
  </si>
  <si>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</si>
  <si>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</si>
  <si>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</si>
  <si>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</si>
  <si>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</si>
  <si>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</si>
  <si>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</si>
  <si>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</si>
  <si>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</si>
  <si>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</si>
  <si>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</si>
  <si>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</si>
  <si>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</si>
  <si>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</si>
  <si>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</si>
  <si>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</si>
  <si>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</si>
  <si>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</si>
  <si>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</si>
  <si>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</si>
  <si>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</si>
  <si>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</si>
  <si>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</si>
  <si>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r>
      <t>Інші виплати населенню (</t>
    </r>
    <r>
      <rPr>
        <i/>
        <sz val="14"/>
        <rFont val="Times New Roman"/>
        <family val="1"/>
        <charset val="204"/>
      </rPr>
      <t>розшифрувати)</t>
    </r>
  </si>
  <si>
    <t>Амортизація</t>
  </si>
  <si>
    <r>
      <t xml:space="preserve">Інші поточні витрати </t>
    </r>
    <r>
      <rPr>
        <i/>
        <sz val="14"/>
        <rFont val="Times New Roman"/>
        <family val="1"/>
        <charset val="204"/>
      </rPr>
      <t>(розшифрувати)</t>
    </r>
  </si>
  <si>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</si>
  <si>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</si>
  <si>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</si>
  <si>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</si>
  <si>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</si>
  <si>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</si>
  <si>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</si>
  <si>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</si>
  <si>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</si>
  <si>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</si>
  <si>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</si>
  <si>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</si>
  <si>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</si>
  <si>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</si>
  <si>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Інші витрати (розшифрувати)</t>
  </si>
  <si>
    <t>УСЬОГО ДОХОДИ</t>
  </si>
  <si>
    <t>УСЬОГО ВИТРАТИ</t>
  </si>
  <si>
    <t>Фінансовий результат</t>
  </si>
  <si>
    <t>IІ. Розрахунки з бюджетом</t>
  </si>
  <si>
    <t>Сплата податків та зборів до Державного бюджету України (податкові платежі), усього, у тому числі:</t>
  </si>
  <si>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</si>
  <si>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</si>
  <si>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рентна плата за транспортування</t>
  </si>
  <si>
    <t>рентна плата за користування надрами</t>
  </si>
  <si>
    <t>Сплата податків та зборів до місцевих бюджетів (податкові платежі)</t>
  </si>
  <si>
    <t>податок на доходи фізичних осіб</t>
  </si>
  <si>
    <t>податок на землю</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</si>
  <si>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</si>
  <si>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</si>
  <si>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військовий збір</t>
  </si>
  <si>
    <t>частка орендної плати, що перераховується до місцевого бюджету</t>
  </si>
  <si>
    <t xml:space="preserve">інші податки, збори та платежі на користь держави
</t>
  </si>
  <si>
    <t xml:space="preserve">Усього виплат на користь держави </t>
  </si>
  <si>
    <t>ІІІ. Капітальні інвестиції</t>
  </si>
  <si>
    <t>Капітальні інвестиції, усього, у тому числі:</t>
  </si>
  <si>
    <t>капітальне будівництво</t>
  </si>
  <si>
    <t>придбання (виготовлення) основних засобів</t>
  </si>
  <si>
    <t>придбання (виготовлення) інших необоротних матеріальних активів</t>
  </si>
  <si>
    <t>придбання (створення) нематеріальних активів</t>
  </si>
  <si>
    <t>модернізація, модифікація (добудова, дообладнання, реконструкція) основних засобів</t>
  </si>
  <si>
    <t>капітальний ремонт</t>
  </si>
  <si>
    <t>Джерела капітальних інвестицій, усього, у тому числі:</t>
  </si>
  <si>
    <t>залучені кредитні кошти</t>
  </si>
  <si>
    <t>8100/1</t>
  </si>
  <si>
    <t>бюджетне фінансування</t>
  </si>
  <si>
    <t>8100/2</t>
  </si>
  <si>
    <t>власні кошти</t>
  </si>
  <si>
    <t>8100/3</t>
  </si>
  <si>
    <t>інші джерела</t>
  </si>
  <si>
    <t>8100/4</t>
  </si>
  <si>
    <t>ІV. Коефіцієнтний аналіз</t>
  </si>
  <si>
    <t>Рентабельність діяльності</t>
  </si>
  <si>
    <t>Рентабельність активів</t>
  </si>
  <si>
    <t>Рентабельність власного капіталу</t>
  </si>
  <si>
    <t>Коефіцієнт фінансової стійкості</t>
  </si>
  <si>
    <t>Коефіцієнт зносу основних засобів</t>
  </si>
  <si>
    <t>V. Звіт про фінансовий стан</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</si>
  <si>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</si>
  <si>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</si>
  <si>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</si>
  <si>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</si>
  <si>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</si>
  <si>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</si>
  <si>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дебіторська заборгованість</t>
  </si>
  <si>
    <t>Усього активи</t>
  </si>
  <si>
    <t>Довгострокові зобов'язання і забезпечення</t>
  </si>
  <si>
    <t>Поточні зобов'язання і забезпечення</t>
  </si>
  <si>
    <t>Усього зобов'язання і забезпечення</t>
  </si>
  <si>
    <t>У тому числі державні гранти і субсидії</t>
  </si>
  <si>
    <t>У тому числі фінансові запозичення</t>
  </si>
  <si>
    <t>Власний капітал</t>
  </si>
  <si>
    <t>VI. Кредитна політика</t>
  </si>
  <si>
    <t>Отримано залучених коштів, усього, у тому числі:</t>
  </si>
  <si>
    <t>11000</t>
  </si>
  <si>
    <t>довгострокові зобов'язання</t>
  </si>
  <si>
    <t>11001</t>
  </si>
  <si>
    <t>короткострокові зобов'язання</t>
  </si>
  <si>
    <t>11002</t>
  </si>
  <si>
    <t>інші фінансові зобов'язання</t>
  </si>
  <si>
    <t>11003</t>
  </si>
  <si>
    <t>Повернено залучених коштів, усього, у тому числі:</t>
  </si>
  <si>
    <t>11010</t>
  </si>
  <si>
    <t>11011</t>
  </si>
  <si>
    <t>11012</t>
  </si>
  <si>
    <t>11013</t>
  </si>
  <si>
    <t>VII. Дані про персонал та витрати на оплату праці</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</si>
  <si>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</si>
  <si>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12000</t>
  </si>
  <si>
    <t>директор</t>
  </si>
  <si>
    <t>12001</t>
  </si>
  <si>
    <t xml:space="preserve">                                -</t>
  </si>
  <si>
    <t>адміністративно-управлінський персонал</t>
  </si>
  <si>
    <t>12002</t>
  </si>
  <si>
    <t>лікарі</t>
  </si>
  <si>
    <t>12003</t>
  </si>
  <si>
    <t>середній медичний персонал</t>
  </si>
  <si>
    <t>12004</t>
  </si>
  <si>
    <t>молодший медичний персонал</t>
  </si>
  <si>
    <t>12005</t>
  </si>
  <si>
    <t>інші працівники</t>
  </si>
  <si>
    <t>12006</t>
  </si>
  <si>
    <t>Фонд оплати праці, у тому числі:</t>
  </si>
  <si>
    <t>13000</t>
  </si>
  <si>
    <t>13001</t>
  </si>
  <si>
    <t>13002</t>
  </si>
  <si>
    <t>13003</t>
  </si>
  <si>
    <t>13004</t>
  </si>
  <si>
    <t>13005</t>
  </si>
  <si>
    <t>13006</t>
  </si>
  <si>
    <t>Витрати на оплату праці</t>
  </si>
  <si>
    <t>14000</t>
  </si>
  <si>
    <t>14001</t>
  </si>
  <si>
    <t>14002</t>
  </si>
  <si>
    <t>14003</t>
  </si>
  <si>
    <t>14004</t>
  </si>
  <si>
    <t>14005</t>
  </si>
  <si>
    <t>14006</t>
  </si>
  <si>
    <t>Середньомісячні витрати на оплату праці одного працівника (гривень), усього, у тому числі:</t>
  </si>
  <si>
    <t>15000</t>
  </si>
  <si>
    <t>15001</t>
  </si>
  <si>
    <t>15002</t>
  </si>
  <si>
    <t>15003</t>
  </si>
  <si>
    <t>15004</t>
  </si>
  <si>
    <t>15005</t>
  </si>
  <si>
    <t>15006</t>
  </si>
  <si>
    <t>Сума простроченої заборгованості із заробітної плати на кінець звітного періоду</t>
  </si>
  <si>
    <t>16000</t>
  </si>
  <si>
    <r>
      <t>Директор</t>
    </r>
    <r>
      <rPr>
        <sz val="14"/>
        <rFont val="Times New Roman"/>
        <family val="1"/>
        <charset val="204"/>
      </rPr>
      <t xml:space="preserve">  _____________________________________</t>
    </r>
  </si>
  <si>
    <t>_____________________________</t>
  </si>
  <si>
    <t>І.Ф.Змисля</t>
  </si>
  <si>
    <t xml:space="preserve">                                                 (посада)</t>
  </si>
  <si>
    <t>(підпис)</t>
  </si>
  <si>
    <t xml:space="preserve">         (ініціали, прізвище)    </t>
  </si>
  <si>
    <t>за 4 квартал 2024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</si>
</sst>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_(* \(#,##0\);_(* &quot;-&quot;_);_(@_)"/>
    <numFmt numFmtId="165" formatCode="#,##0.0"/>
    <numFmt numFmtId="166" formatCode="_(* #,##0.0_);_(* \(#,##0.0\);_(* &quot;-&quot;_);_(@_)"/>
    <numFmt numFmtId="167" formatCode="0.0"/>
    <numFmt numFmtId="168" formatCode="_-* #,##0.00\ _г_р_н_._-;\-* #,##0.00\ _г_р_н_._-;_-* &quot;-&quot;??\ _г_р_н_._-;_-@_-"/>
    <numFmt numFmtId="169" formatCode="###\ ##0.000"/>
    <numFmt numFmtId="170" formatCode="_(&quot;$&quot;* #,##0.00_);_(&quot;$&quot;* \(#,##0.00\);_(&quot;$&quot;* &quot;-&quot;??_);_(@_)"/>
    <numFmt numFmtId="171" formatCode="_(* #,##0.00_);_(* \(#,##0.00\);_(* &quot;-&quot;??_);_(@_)"/>
    <numFmt numFmtId="172" formatCode="_-* #,##0.00_₴_-;\-* #,##0.00_₴_-;_-* &quot;-&quot;??_₴_-;_-@_-"/>
    <numFmt numFmtId="173" formatCode="#,##0.00&quot;р.&quot;;\-#,##0.00&quot;р.&quot;"/>
    <numFmt numFmtId="174" formatCode="#,##0.0_ ;[Red]\-#,##0.0\ "/>
    <numFmt numFmtId="175" formatCode="_-* #,##0.00_р_._-;\-* #,##0.00_р_._-;_-* &quot;-&quot;??_р_._-;_-@_-"/>
    <numFmt numFmtId="176" formatCode="#,##0&quot;р.&quot;;[Red]\-#,##0&quot;р.&quot;"/>
    <numFmt numFmtId="177" formatCode="0.0;\(0.0\);\ ;\-"/>
  </numFmts>
  <fonts count="68">
    <font>
      <sz val="10"/>
      <name val="Arial Cyr"/>
      <charset val="204"/>
    </font>
    <font>
      <sz val="11"/>
      <color theme="1"/>
      <name val="Calibri"/>
      <family val="2"/>
      <charset val="204"/>
      <scheme val="minor"/>
    </font>
    <font>
      <sz val="10"/>
      <name val="Arial Cyr"/>
      <charset val="204"/>
    </font>
    <font>
      <sz val="14"/>
      <name val="Times New Roman"/>
      <family val="1"/>
      <charset val="204"/>
    </font>
    <font>
      <u/>
      <sz val="14"/>
      <name val="Times New Roman"/>
      <family val="1"/>
      <charset val="204"/>
    </font>
    <font>
      <b/>
      <i/>
      <sz val="14"/>
      <name val="Times New Roman"/>
      <family val="1"/>
      <charset val="204"/>
    </font>
    <font>
      <b/>
      <sz val="14"/>
      <name val="Times New Roman"/>
      <family val="1"/>
      <charset val="204"/>
    </font>
    <font>
      <sz val="10"/>
      <name val="Arial"/>
      <family val="2"/>
      <charset val="204"/>
    </font>
    <font>
      <i/>
      <sz val="14"/>
      <name val="Times New Roman"/>
      <family val="1"/>
      <charset val="204"/>
    </font>
    <font>
      <sz val="8"/>
      <name val="Arial"/>
      <family val="2"/>
    </font>
    <font>
      <b/>
      <sz val="14"/>
      <color rgb="FF000000"/>
      <name val="Times New Roman"/>
      <family val="1"/>
      <charset val="204"/>
    </font>
    <font>
      <sz val="14"/>
      <color rgb="FF000000"/>
      <name val="Times New Roman"/>
      <family val="1"/>
      <charset val="204"/>
    </font>
    <font>
      <sz val="10"/>
      <name val="Helv"/>
      <charset val="204"/>
    </font>
    <font>
      <sz val="11"/>
      <color indexed="8"/>
      <name val="Calibri"/>
      <family val="2"/>
      <charset val="204"/>
    </font>
    <font>
      <sz val="11"/>
      <color indexed="8"/>
      <name val="Arial Cyr"/>
      <family val="2"/>
      <charset val="204"/>
    </font>
    <font>
      <sz val="11"/>
      <color indexed="9"/>
      <name val="Calibri"/>
      <family val="2"/>
      <charset val="204"/>
    </font>
    <font>
      <sz val="11"/>
      <color indexed="9"/>
      <name val="Arial Cyr"/>
      <family val="2"/>
      <charset val="204"/>
    </font>
    <font>
      <sz val="11"/>
      <color indexed="20"/>
      <name val="Calibri"/>
      <family val="2"/>
      <charset val="204"/>
    </font>
    <font>
      <b/>
      <sz val="11"/>
      <color indexed="52"/>
      <name val="Calibri"/>
      <family val="2"/>
      <charset val="204"/>
    </font>
    <font>
      <b/>
      <sz val="11"/>
      <color indexed="9"/>
      <name val="Calibri"/>
      <family val="2"/>
      <charset val="204"/>
    </font>
    <font>
      <b/>
      <sz val="12"/>
      <name val="Arial"/>
      <family val="2"/>
      <charset val="204"/>
    </font>
    <font>
      <i/>
      <sz val="11"/>
      <color indexed="23"/>
      <name val="Calibri"/>
      <family val="2"/>
      <charset val="204"/>
    </font>
    <font>
      <sz val="10"/>
      <name val="FreeSet"/>
      <family val="2"/>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u/>
      <sz val="10"/>
      <color indexed="12"/>
      <name val="Arial"/>
      <family val="2"/>
      <charset val="204"/>
    </font>
    <font>
      <sz val="11"/>
      <color indexed="62"/>
      <name val="Calibri"/>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sz val="11"/>
      <color indexed="52"/>
      <name val="Calibri"/>
      <family val="2"/>
      <charset val="204"/>
    </font>
    <font>
      <sz val="11"/>
      <color indexed="60"/>
      <name val="Calibri"/>
      <family val="2"/>
      <charset val="204"/>
    </font>
    <font>
      <b/>
      <sz val="10"/>
      <name val="Arial"/>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s>
  <fills count="30">
    <fill>
      <patternFill patternType="none"/>
    </fill>
    <fill>
      <patternFill patternType="gray125"/>
    </fill>
    <fill>
      <patternFill patternType="solid">
        <fgColor theme="0"/>
        <bgColor indexed="64"/>
      </patternFill>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s>
  <borders count="2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353">
    <xf numFmtId="0" fontId="0" fillId="0" borderId="0"/>
    <xf numFmtId="0" fontId="2" fillId="0" borderId="0"/>
    <xf numFmtId="0" fontId="7" fillId="3" borderId="0" applyNumberFormat="0" applyFill="0" applyAlignment="0">
      <alignment horizontal="center"/>
      <protection locked="0"/>
    </xf>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4" fillId="4" borderId="0" applyNumberFormat="0" applyBorder="0" applyAlignment="0" applyProtection="0"/>
    <xf numFmtId="0" fontId="13" fillId="4" borderId="0" applyNumberFormat="0" applyBorder="0" applyAlignment="0" applyProtection="0"/>
    <xf numFmtId="0" fontId="14" fillId="5" borderId="0" applyNumberFormat="0" applyBorder="0" applyAlignment="0" applyProtection="0"/>
    <xf numFmtId="0" fontId="13" fillId="5" borderId="0" applyNumberFormat="0" applyBorder="0" applyAlignment="0" applyProtection="0"/>
    <xf numFmtId="0" fontId="14" fillId="6" borderId="0" applyNumberFormat="0" applyBorder="0" applyAlignment="0" applyProtection="0"/>
    <xf numFmtId="0" fontId="13" fillId="6" borderId="0" applyNumberFormat="0" applyBorder="0" applyAlignment="0" applyProtection="0"/>
    <xf numFmtId="0" fontId="14" fillId="7" borderId="0" applyNumberFormat="0" applyBorder="0" applyAlignment="0" applyProtection="0"/>
    <xf numFmtId="0" fontId="13" fillId="7" borderId="0" applyNumberFormat="0" applyBorder="0" applyAlignment="0" applyProtection="0"/>
    <xf numFmtId="0" fontId="14" fillId="8" borderId="0" applyNumberFormat="0" applyBorder="0" applyAlignment="0" applyProtection="0"/>
    <xf numFmtId="0" fontId="13" fillId="8" borderId="0" applyNumberFormat="0" applyBorder="0" applyAlignment="0" applyProtection="0"/>
    <xf numFmtId="0" fontId="14"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4" fillId="10" borderId="0" applyNumberFormat="0" applyBorder="0" applyAlignment="0" applyProtection="0"/>
    <xf numFmtId="0" fontId="13" fillId="10" borderId="0" applyNumberFormat="0" applyBorder="0" applyAlignment="0" applyProtection="0"/>
    <xf numFmtId="0" fontId="14" fillId="11"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3" fillId="12" borderId="0" applyNumberFormat="0" applyBorder="0" applyAlignment="0" applyProtection="0"/>
    <xf numFmtId="0" fontId="14" fillId="7" borderId="0" applyNumberFormat="0" applyBorder="0" applyAlignment="0" applyProtection="0"/>
    <xf numFmtId="0" fontId="13" fillId="7" borderId="0" applyNumberFormat="0" applyBorder="0" applyAlignment="0" applyProtection="0"/>
    <xf numFmtId="0" fontId="14" fillId="10" borderId="0" applyNumberFormat="0" applyBorder="0" applyAlignment="0" applyProtection="0"/>
    <xf numFmtId="0" fontId="13" fillId="10" borderId="0" applyNumberFormat="0" applyBorder="0" applyAlignment="0" applyProtection="0"/>
    <xf numFmtId="0" fontId="14" fillId="13" borderId="0" applyNumberFormat="0" applyBorder="0" applyAlignment="0" applyProtection="0"/>
    <xf numFmtId="0" fontId="13" fillId="13" borderId="0" applyNumberFormat="0" applyBorder="0" applyAlignment="0" applyProtection="0"/>
    <xf numFmtId="0" fontId="15" fillId="14"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6" fillId="14" borderId="0" applyNumberFormat="0" applyBorder="0" applyAlignment="0" applyProtection="0"/>
    <xf numFmtId="0" fontId="15" fillId="14" borderId="0" applyNumberFormat="0" applyBorder="0" applyAlignment="0" applyProtection="0"/>
    <xf numFmtId="0" fontId="16" fillId="11"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5" fillId="12" borderId="0" applyNumberFormat="0" applyBorder="0" applyAlignment="0" applyProtection="0"/>
    <xf numFmtId="0" fontId="16" fillId="15"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5" fillId="16" borderId="0" applyNumberFormat="0" applyBorder="0" applyAlignment="0" applyProtection="0"/>
    <xf numFmtId="0" fontId="16" fillId="17"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21" borderId="0" applyNumberFormat="0" applyBorder="0" applyAlignment="0" applyProtection="0"/>
    <xf numFmtId="0" fontId="17" fillId="5" borderId="0" applyNumberFormat="0" applyBorder="0" applyAlignment="0" applyProtection="0"/>
    <xf numFmtId="0" fontId="18" fillId="22" borderId="14" applyNumberFormat="0" applyAlignment="0" applyProtection="0"/>
    <xf numFmtId="0" fontId="19" fillId="23" borderId="15" applyNumberFormat="0" applyAlignment="0" applyProtection="0"/>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49" fontId="20" fillId="0" borderId="5">
      <alignment horizontal="center" vertical="center"/>
      <protection locked="0"/>
    </xf>
    <xf numFmtId="168" fontId="7" fillId="0" borderId="0" applyFont="0" applyFill="0" applyBorder="0" applyAlignment="0" applyProtection="0"/>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49" fontId="7" fillId="0" borderId="5">
      <alignment horizontal="left" vertical="center"/>
      <protection locked="0"/>
    </xf>
    <xf numFmtId="0" fontId="21" fillId="0" borderId="0" applyNumberFormat="0" applyFill="0" applyBorder="0" applyAlignment="0" applyProtection="0"/>
    <xf numFmtId="169" fontId="22" fillId="0" borderId="0" applyAlignment="0">
      <alignment wrapText="1"/>
    </xf>
    <xf numFmtId="0" fontId="23" fillId="6" borderId="0" applyNumberFormat="0" applyBorder="0" applyAlignment="0" applyProtection="0"/>
    <xf numFmtId="0" fontId="24" fillId="0" borderId="16" applyNumberFormat="0" applyFill="0" applyAlignment="0" applyProtection="0"/>
    <xf numFmtId="0" fontId="25" fillId="0" borderId="17" applyNumberFormat="0" applyFill="0" applyAlignment="0" applyProtection="0"/>
    <xf numFmtId="0" fontId="26" fillId="0" borderId="18" applyNumberFormat="0" applyFill="0" applyAlignment="0" applyProtection="0"/>
    <xf numFmtId="0" fontId="26" fillId="0" borderId="0" applyNumberFormat="0" applyFill="0" applyBorder="0" applyAlignment="0" applyProtection="0"/>
    <xf numFmtId="0" fontId="27" fillId="0" borderId="0" applyNumberFormat="0" applyFill="0" applyBorder="0" applyAlignment="0" applyProtection="0">
      <alignment vertical="top"/>
      <protection locked="0"/>
    </xf>
    <xf numFmtId="0" fontId="28" fillId="9" borderId="14"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29" fillId="24" borderId="19">
      <alignment horizontal="left" vertical="center"/>
      <protection locked="0"/>
    </xf>
    <xf numFmtId="49" fontId="29" fillId="24" borderId="19">
      <alignment horizontal="left" vertical="center"/>
    </xf>
    <xf numFmtId="4" fontId="29" fillId="24" borderId="19">
      <alignment horizontal="right" vertical="center"/>
      <protection locked="0"/>
    </xf>
    <xf numFmtId="4" fontId="29" fillId="24" borderId="19">
      <alignment horizontal="right" vertical="center"/>
    </xf>
    <xf numFmtId="4" fontId="30" fillId="24" borderId="19">
      <alignment horizontal="right" vertical="center"/>
      <protection locked="0"/>
    </xf>
    <xf numFmtId="49" fontId="31" fillId="24" borderId="5">
      <alignment horizontal="left" vertical="center"/>
      <protection locked="0"/>
    </xf>
    <xf numFmtId="49" fontId="31" fillId="24" borderId="5">
      <alignment horizontal="left" vertical="center"/>
    </xf>
    <xf numFmtId="49" fontId="32" fillId="24" borderId="5">
      <alignment horizontal="left" vertical="center"/>
      <protection locked="0"/>
    </xf>
    <xf numFmtId="49" fontId="32" fillId="24" borderId="5">
      <alignment horizontal="left" vertical="center"/>
    </xf>
    <xf numFmtId="4" fontId="31" fillId="24" borderId="5">
      <alignment horizontal="right" vertical="center"/>
      <protection locked="0"/>
    </xf>
    <xf numFmtId="4" fontId="31" fillId="24" borderId="5">
      <alignment horizontal="right" vertical="center"/>
    </xf>
    <xf numFmtId="4" fontId="33" fillId="24" borderId="5">
      <alignment horizontal="right" vertical="center"/>
      <protection locked="0"/>
    </xf>
    <xf numFmtId="49" fontId="20" fillId="24" borderId="5">
      <alignment horizontal="left" vertical="center"/>
      <protection locked="0"/>
    </xf>
    <xf numFmtId="49" fontId="20" fillId="24" borderId="5">
      <alignment horizontal="left" vertical="center"/>
      <protection locked="0"/>
    </xf>
    <xf numFmtId="49" fontId="20" fillId="24" borderId="5">
      <alignment horizontal="left" vertical="center"/>
    </xf>
    <xf numFmtId="49" fontId="20" fillId="24" borderId="5">
      <alignment horizontal="left" vertical="center"/>
    </xf>
    <xf numFmtId="49" fontId="30" fillId="24" borderId="5">
      <alignment horizontal="left" vertical="center"/>
      <protection locked="0"/>
    </xf>
    <xf numFmtId="49" fontId="30" fillId="24" borderId="5">
      <alignment horizontal="left" vertical="center"/>
    </xf>
    <xf numFmtId="4" fontId="20" fillId="24" borderId="5">
      <alignment horizontal="right" vertical="center"/>
      <protection locked="0"/>
    </xf>
    <xf numFmtId="4" fontId="20" fillId="24" borderId="5">
      <alignment horizontal="right" vertical="center"/>
      <protection locked="0"/>
    </xf>
    <xf numFmtId="4" fontId="20" fillId="24" borderId="5">
      <alignment horizontal="right" vertical="center"/>
    </xf>
    <xf numFmtId="4" fontId="20" fillId="24" borderId="5">
      <alignment horizontal="right" vertical="center"/>
    </xf>
    <xf numFmtId="4" fontId="30" fillId="24" borderId="5">
      <alignment horizontal="right" vertical="center"/>
      <protection locked="0"/>
    </xf>
    <xf numFmtId="49" fontId="34" fillId="24" borderId="5">
      <alignment horizontal="left" vertical="center"/>
      <protection locked="0"/>
    </xf>
    <xf numFmtId="49" fontId="34" fillId="24" borderId="5">
      <alignment horizontal="left" vertical="center"/>
    </xf>
    <xf numFmtId="49" fontId="35" fillId="24" borderId="5">
      <alignment horizontal="left" vertical="center"/>
      <protection locked="0"/>
    </xf>
    <xf numFmtId="49" fontId="35" fillId="24" borderId="5">
      <alignment horizontal="left" vertical="center"/>
    </xf>
    <xf numFmtId="4" fontId="34" fillId="24" borderId="5">
      <alignment horizontal="right" vertical="center"/>
      <protection locked="0"/>
    </xf>
    <xf numFmtId="4" fontId="34" fillId="24" borderId="5">
      <alignment horizontal="right" vertical="center"/>
    </xf>
    <xf numFmtId="4" fontId="36" fillId="24" borderId="5">
      <alignment horizontal="right" vertical="center"/>
      <protection locked="0"/>
    </xf>
    <xf numFmtId="49" fontId="37" fillId="0" borderId="5">
      <alignment horizontal="left" vertical="center"/>
      <protection locked="0"/>
    </xf>
    <xf numFmtId="49" fontId="37" fillId="0" borderId="5">
      <alignment horizontal="left" vertical="center"/>
    </xf>
    <xf numFmtId="49" fontId="38" fillId="0" borderId="5">
      <alignment horizontal="left" vertical="center"/>
      <protection locked="0"/>
    </xf>
    <xf numFmtId="49" fontId="38" fillId="0" borderId="5">
      <alignment horizontal="left" vertical="center"/>
    </xf>
    <xf numFmtId="4" fontId="37" fillId="0" borderId="5">
      <alignment horizontal="right" vertical="center"/>
      <protection locked="0"/>
    </xf>
    <xf numFmtId="4" fontId="37" fillId="0" borderId="5">
      <alignment horizontal="right" vertical="center"/>
    </xf>
    <xf numFmtId="4" fontId="38" fillId="0" borderId="5">
      <alignment horizontal="right" vertical="center"/>
      <protection locked="0"/>
    </xf>
    <xf numFmtId="49" fontId="39" fillId="0" borderId="5">
      <alignment horizontal="left" vertical="center"/>
      <protection locked="0"/>
    </xf>
    <xf numFmtId="49" fontId="39" fillId="0" borderId="5">
      <alignment horizontal="left" vertical="center"/>
    </xf>
    <xf numFmtId="49" fontId="40" fillId="0" borderId="5">
      <alignment horizontal="left" vertical="center"/>
      <protection locked="0"/>
    </xf>
    <xf numFmtId="49" fontId="40" fillId="0" borderId="5">
      <alignment horizontal="left" vertical="center"/>
    </xf>
    <xf numFmtId="4" fontId="39" fillId="0" borderId="5">
      <alignment horizontal="right" vertical="center"/>
      <protection locked="0"/>
    </xf>
    <xf numFmtId="4" fontId="39" fillId="0" borderId="5">
      <alignment horizontal="right" vertical="center"/>
    </xf>
    <xf numFmtId="49" fontId="37" fillId="0" borderId="5">
      <alignment horizontal="left" vertical="center"/>
      <protection locked="0"/>
    </xf>
    <xf numFmtId="49" fontId="38" fillId="0" borderId="5">
      <alignment horizontal="left" vertical="center"/>
      <protection locked="0"/>
    </xf>
    <xf numFmtId="4" fontId="37" fillId="0" borderId="5">
      <alignment horizontal="right" vertical="center"/>
      <protection locked="0"/>
    </xf>
    <xf numFmtId="0" fontId="41" fillId="0" borderId="20" applyNumberFormat="0" applyFill="0" applyAlignment="0" applyProtection="0"/>
    <xf numFmtId="0" fontId="42" fillId="25" borderId="0" applyNumberFormat="0" applyBorder="0" applyAlignment="0" applyProtection="0"/>
    <xf numFmtId="0" fontId="7" fillId="0" borderId="0"/>
    <xf numFmtId="0" fontId="7" fillId="0" borderId="0"/>
    <xf numFmtId="0" fontId="2" fillId="26" borderId="21" applyNumberFormat="0" applyFont="0" applyAlignment="0" applyProtection="0"/>
    <xf numFmtId="4" fontId="43" fillId="27" borderId="5">
      <alignment horizontal="right" vertical="center"/>
      <protection locked="0"/>
    </xf>
    <xf numFmtId="4" fontId="43" fillId="28" borderId="5">
      <alignment horizontal="right" vertical="center"/>
      <protection locked="0"/>
    </xf>
    <xf numFmtId="4" fontId="43" fillId="29" borderId="5">
      <alignment horizontal="right" vertical="center"/>
      <protection locked="0"/>
    </xf>
    <xf numFmtId="0" fontId="44" fillId="22" borderId="22" applyNumberFormat="0" applyAlignment="0" applyProtection="0"/>
    <xf numFmtId="49" fontId="20" fillId="0" borderId="5">
      <alignment horizontal="left" vertical="center" wrapText="1"/>
      <protection locked="0"/>
    </xf>
    <xf numFmtId="49" fontId="20" fillId="0" borderId="5">
      <alignment horizontal="left" vertical="center" wrapText="1"/>
      <protection locked="0"/>
    </xf>
    <xf numFmtId="0" fontId="45" fillId="0" borderId="0" applyNumberFormat="0" applyFill="0" applyBorder="0" applyAlignment="0" applyProtection="0"/>
    <xf numFmtId="0" fontId="46" fillId="0" borderId="23" applyNumberFormat="0" applyFill="0" applyAlignment="0" applyProtection="0"/>
    <xf numFmtId="0" fontId="47" fillId="0" borderId="0" applyNumberFormat="0" applyFill="0" applyBorder="0" applyAlignment="0" applyProtection="0"/>
    <xf numFmtId="0" fontId="16" fillId="18" borderId="0" applyNumberFormat="0" applyBorder="0" applyAlignment="0" applyProtection="0"/>
    <xf numFmtId="0" fontId="15" fillId="18" borderId="0" applyNumberFormat="0" applyBorder="0" applyAlignment="0" applyProtection="0"/>
    <xf numFmtId="0" fontId="16" fillId="19" borderId="0" applyNumberFormat="0" applyBorder="0" applyAlignment="0" applyProtection="0"/>
    <xf numFmtId="0" fontId="15" fillId="19" borderId="0" applyNumberFormat="0" applyBorder="0" applyAlignment="0" applyProtection="0"/>
    <xf numFmtId="0" fontId="16" fillId="20" borderId="0" applyNumberFormat="0" applyBorder="0" applyAlignment="0" applyProtection="0"/>
    <xf numFmtId="0" fontId="15" fillId="20" borderId="0" applyNumberFormat="0" applyBorder="0" applyAlignment="0" applyProtection="0"/>
    <xf numFmtId="0" fontId="16" fillId="15"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5" fillId="16" borderId="0" applyNumberFormat="0" applyBorder="0" applyAlignment="0" applyProtection="0"/>
    <xf numFmtId="0" fontId="16" fillId="21" borderId="0" applyNumberFormat="0" applyBorder="0" applyAlignment="0" applyProtection="0"/>
    <xf numFmtId="0" fontId="15" fillId="21" borderId="0" applyNumberFormat="0" applyBorder="0" applyAlignment="0" applyProtection="0"/>
    <xf numFmtId="0" fontId="48" fillId="9" borderId="14" applyNumberFormat="0" applyAlignment="0" applyProtection="0"/>
    <xf numFmtId="0" fontId="28" fillId="9" borderId="14" applyNumberFormat="0" applyAlignment="0" applyProtection="0"/>
    <xf numFmtId="0" fontId="49" fillId="22" borderId="22" applyNumberFormat="0" applyAlignment="0" applyProtection="0"/>
    <xf numFmtId="0" fontId="44" fillId="22" borderId="22" applyNumberFormat="0" applyAlignment="0" applyProtection="0"/>
    <xf numFmtId="0" fontId="50" fillId="22" borderId="14" applyNumberFormat="0" applyAlignment="0" applyProtection="0"/>
    <xf numFmtId="0" fontId="18" fillId="22" borderId="14" applyNumberFormat="0" applyAlignment="0" applyProtection="0"/>
    <xf numFmtId="170" fontId="7" fillId="0" borderId="0" applyFont="0" applyFill="0" applyBorder="0" applyAlignment="0" applyProtection="0"/>
    <xf numFmtId="0" fontId="51" fillId="0" borderId="16" applyNumberFormat="0" applyFill="0" applyAlignment="0" applyProtection="0"/>
    <xf numFmtId="0" fontId="24" fillId="0" borderId="16" applyNumberFormat="0" applyFill="0" applyAlignment="0" applyProtection="0"/>
    <xf numFmtId="0" fontId="52" fillId="0" borderId="17" applyNumberFormat="0" applyFill="0" applyAlignment="0" applyProtection="0"/>
    <xf numFmtId="0" fontId="25" fillId="0" borderId="17" applyNumberFormat="0" applyFill="0" applyAlignment="0" applyProtection="0"/>
    <xf numFmtId="0" fontId="53" fillId="0" borderId="18" applyNumberFormat="0" applyFill="0" applyAlignment="0" applyProtection="0"/>
    <xf numFmtId="0" fontId="26" fillId="0" borderId="18" applyNumberFormat="0" applyFill="0" applyAlignment="0" applyProtection="0"/>
    <xf numFmtId="0" fontId="53" fillId="0" borderId="0" applyNumberFormat="0" applyFill="0" applyBorder="0" applyAlignment="0" applyProtection="0"/>
    <xf numFmtId="0" fontId="26" fillId="0" borderId="0" applyNumberFormat="0" applyFill="0" applyBorder="0" applyAlignment="0" applyProtection="0"/>
    <xf numFmtId="0" fontId="54" fillId="0" borderId="23" applyNumberFormat="0" applyFill="0" applyAlignment="0" applyProtection="0"/>
    <xf numFmtId="0" fontId="46" fillId="0" borderId="23" applyNumberFormat="0" applyFill="0" applyAlignment="0" applyProtection="0"/>
    <xf numFmtId="0" fontId="55" fillId="23" borderId="15" applyNumberFormat="0" applyAlignment="0" applyProtection="0"/>
    <xf numFmtId="0" fontId="19" fillId="23" borderId="15" applyNumberFormat="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56" fillId="25" borderId="0" applyNumberFormat="0" applyBorder="0" applyAlignment="0" applyProtection="0"/>
    <xf numFmtId="0" fontId="42" fillId="2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58" fillId="5" borderId="0" applyNumberFormat="0" applyBorder="0" applyAlignment="0" applyProtection="0"/>
    <xf numFmtId="0" fontId="17" fillId="5" borderId="0" applyNumberFormat="0" applyBorder="0" applyAlignment="0" applyProtection="0"/>
    <xf numFmtId="0" fontId="59" fillId="0" borderId="0" applyNumberFormat="0" applyFill="0" applyBorder="0" applyAlignment="0" applyProtection="0"/>
    <xf numFmtId="0" fontId="21" fillId="0" borderId="0" applyNumberFormat="0" applyFill="0" applyBorder="0" applyAlignment="0" applyProtection="0"/>
    <xf numFmtId="0" fontId="60" fillId="26" borderId="21" applyNumberFormat="0" applyFont="0" applyAlignment="0" applyProtection="0"/>
    <xf numFmtId="0" fontId="7" fillId="26" borderId="2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1" fillId="0" borderId="20" applyNumberFormat="0" applyFill="0" applyAlignment="0" applyProtection="0"/>
    <xf numFmtId="0" fontId="41" fillId="0" borderId="20" applyNumberFormat="0" applyFill="0" applyAlignment="0" applyProtection="0"/>
    <xf numFmtId="0" fontId="1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3" fillId="0" borderId="0" applyNumberFormat="0" applyFill="0" applyBorder="0" applyAlignment="0" applyProtection="0"/>
    <xf numFmtId="0" fontId="47" fillId="0" borderId="0" applyNumberFormat="0" applyFill="0" applyBorder="0" applyAlignment="0" applyProtection="0"/>
    <xf numFmtId="164" fontId="64" fillId="0" borderId="0" applyFont="0" applyFill="0" applyBorder="0" applyAlignment="0" applyProtection="0"/>
    <xf numFmtId="171" fontId="64"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3"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2" fontId="13"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5" fontId="2"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76" fontId="2" fillId="0" borderId="0" applyFont="0" applyFill="0" applyBorder="0" applyAlignment="0" applyProtection="0"/>
    <xf numFmtId="168" fontId="2" fillId="0" borderId="0" applyFont="0" applyFill="0" applyBorder="0" applyAlignment="0" applyProtection="0"/>
    <xf numFmtId="0" fontId="65" fillId="6" borderId="0" applyNumberFormat="0" applyBorder="0" applyAlignment="0" applyProtection="0"/>
    <xf numFmtId="0" fontId="23" fillId="6" borderId="0" applyNumberFormat="0" applyBorder="0" applyAlignment="0" applyProtection="0"/>
    <xf numFmtId="177" fontId="66" fillId="24" borderId="24" applyFill="0" applyBorder="0">
      <alignment horizontal="center" vertical="center" wrapText="1"/>
      <protection locked="0"/>
    </xf>
    <xf numFmtId="169" fontId="67" fillId="0" borderId="0">
      <alignment wrapText="1"/>
    </xf>
    <xf numFmtId="169" fontId="22" fillId="0" borderId="0">
      <alignment wrapText="1"/>
    </xf>
  </cellStyleXfs>
  <cellXfs count="127">
    <xf numFmtId="0" fontId="0" fillId="0" borderId="0" xfId="0"/>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0" fillId="0" borderId="0" xfId="0" applyFill="1"/>
    <xf numFmtId="0" fontId="4"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Alignment="1">
      <alignment horizontal="center" vertical="center"/>
    </xf>
    <xf numFmtId="0" fontId="3" fillId="0" borderId="2" xfId="0" applyFont="1" applyFill="1" applyBorder="1" applyAlignment="1">
      <alignment horizontal="left" vertical="center"/>
    </xf>
    <xf numFmtId="0" fontId="3" fillId="0" borderId="4" xfId="0" applyFont="1" applyFill="1" applyBorder="1" applyAlignment="1">
      <alignment vertical="center"/>
    </xf>
    <xf numFmtId="0" fontId="3" fillId="0" borderId="4" xfId="0" applyFont="1" applyFill="1" applyBorder="1" applyAlignment="1">
      <alignment horizontal="left" vertical="center"/>
    </xf>
    <xf numFmtId="0" fontId="3" fillId="0" borderId="5" xfId="0" applyFont="1" applyFill="1" applyBorder="1" applyAlignment="1">
      <alignment horizontal="center" vertical="center"/>
    </xf>
    <xf numFmtId="0" fontId="3" fillId="0" borderId="6" xfId="0" applyFont="1" applyFill="1" applyBorder="1" applyAlignment="1">
      <alignment vertical="center" wrapText="1"/>
    </xf>
    <xf numFmtId="0" fontId="3" fillId="0" borderId="5" xfId="0" applyFont="1" applyFill="1" applyBorder="1" applyAlignment="1">
      <alignment vertical="center"/>
    </xf>
    <xf numFmtId="0" fontId="3" fillId="0" borderId="2" xfId="0" applyFont="1" applyFill="1" applyBorder="1" applyAlignment="1">
      <alignment vertical="center"/>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3" xfId="0" applyFont="1" applyFill="1" applyBorder="1" applyAlignment="1">
      <alignment vertical="center" wrapText="1"/>
    </xf>
    <xf numFmtId="0" fontId="3" fillId="0" borderId="3" xfId="0" applyFont="1" applyFill="1" applyBorder="1" applyAlignment="1">
      <alignment vertical="center"/>
    </xf>
    <xf numFmtId="0" fontId="6" fillId="0" borderId="0"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0" xfId="0" applyFont="1" applyFill="1" applyBorder="1" applyAlignment="1">
      <alignment vertical="center"/>
    </xf>
    <xf numFmtId="0" fontId="6" fillId="0" borderId="5" xfId="2" applyFont="1" applyFill="1" applyBorder="1" applyAlignment="1">
      <alignment vertical="center" wrapText="1"/>
      <protection locked="0"/>
    </xf>
    <xf numFmtId="164" fontId="3" fillId="0" borderId="11" xfId="0" applyNumberFormat="1" applyFont="1" applyFill="1" applyBorder="1" applyAlignment="1">
      <alignment horizontal="center" vertical="center" wrapText="1"/>
    </xf>
    <xf numFmtId="165" fontId="3" fillId="0" borderId="11" xfId="0" applyNumberFormat="1" applyFont="1" applyFill="1" applyBorder="1" applyAlignment="1">
      <alignment horizontal="right" vertical="center" wrapText="1"/>
    </xf>
    <xf numFmtId="164" fontId="3" fillId="0" borderId="5" xfId="0" applyNumberFormat="1" applyFont="1" applyFill="1" applyBorder="1" applyAlignment="1">
      <alignment horizontal="center" vertical="center" wrapText="1"/>
    </xf>
    <xf numFmtId="0" fontId="3" fillId="0" borderId="5" xfId="2" applyFont="1" applyFill="1" applyBorder="1" applyAlignment="1">
      <alignment vertical="center" wrapText="1"/>
      <protection locked="0"/>
    </xf>
    <xf numFmtId="0" fontId="8" fillId="0" borderId="5" xfId="2" applyFont="1" applyFill="1" applyBorder="1" applyAlignment="1">
      <alignment vertical="center" wrapText="1"/>
      <protection locked="0"/>
    </xf>
    <xf numFmtId="164" fontId="6" fillId="0" borderId="5" xfId="0" applyNumberFormat="1" applyFont="1" applyFill="1" applyBorder="1" applyAlignment="1">
      <alignment horizontal="center" vertical="center" wrapText="1"/>
    </xf>
    <xf numFmtId="165" fontId="6" fillId="0" borderId="11" xfId="0" applyNumberFormat="1" applyFont="1" applyFill="1" applyBorder="1" applyAlignment="1">
      <alignment horizontal="right" vertical="center" wrapText="1"/>
    </xf>
    <xf numFmtId="0" fontId="3" fillId="0" borderId="5" xfId="0" applyFont="1" applyFill="1" applyBorder="1" applyAlignment="1" applyProtection="1">
      <alignment vertical="center" wrapText="1"/>
      <protection locked="0"/>
    </xf>
    <xf numFmtId="0" fontId="8" fillId="0" borderId="5" xfId="0" applyFont="1" applyFill="1" applyBorder="1" applyAlignment="1" applyProtection="1">
      <alignment vertical="center" wrapText="1"/>
      <protection locked="0"/>
    </xf>
    <xf numFmtId="0" fontId="6" fillId="0" borderId="5" xfId="0" applyFont="1" applyFill="1" applyBorder="1" applyAlignment="1" applyProtection="1">
      <alignment vertical="center" wrapText="1"/>
      <protection locked="0"/>
    </xf>
    <xf numFmtId="49" fontId="6" fillId="0" borderId="5" xfId="2" applyNumberFormat="1" applyFont="1" applyFill="1" applyBorder="1" applyAlignment="1">
      <alignment vertical="center" wrapText="1"/>
      <protection locked="0"/>
    </xf>
    <xf numFmtId="49" fontId="3" fillId="0" borderId="5" xfId="2" applyNumberFormat="1" applyFont="1" applyFill="1" applyBorder="1" applyAlignment="1">
      <alignment vertical="center" wrapText="1"/>
      <protection locked="0"/>
    </xf>
    <xf numFmtId="49" fontId="5" fillId="0" borderId="5" xfId="2" applyNumberFormat="1" applyFont="1" applyFill="1" applyBorder="1" applyAlignment="1">
      <alignment vertical="center" wrapText="1"/>
      <protection locked="0"/>
    </xf>
    <xf numFmtId="166" fontId="6" fillId="0" borderId="5" xfId="0" applyNumberFormat="1" applyFont="1" applyFill="1" applyBorder="1" applyAlignment="1">
      <alignment horizontal="center" vertical="center" wrapText="1"/>
    </xf>
    <xf numFmtId="0" fontId="6" fillId="0" borderId="5" xfId="0" applyFont="1" applyFill="1" applyBorder="1" applyAlignment="1">
      <alignment vertical="center" wrapText="1"/>
    </xf>
    <xf numFmtId="0" fontId="6" fillId="0" borderId="5" xfId="1"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5" xfId="1" applyFont="1" applyFill="1" applyBorder="1" applyAlignment="1">
      <alignment horizontal="left" vertical="center" wrapText="1"/>
    </xf>
    <xf numFmtId="0" fontId="3" fillId="0" borderId="5"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left" vertical="center" wrapText="1"/>
      <protection locked="0"/>
    </xf>
    <xf numFmtId="164" fontId="6" fillId="0" borderId="11" xfId="0" applyNumberFormat="1" applyFont="1" applyFill="1" applyBorder="1" applyAlignment="1">
      <alignment horizontal="center" vertical="center" wrapText="1"/>
    </xf>
    <xf numFmtId="0" fontId="6" fillId="0" borderId="11" xfId="0" applyFont="1" applyFill="1" applyBorder="1" applyAlignment="1" applyProtection="1">
      <alignment horizontal="left" vertical="center" wrapText="1"/>
      <protection locked="0"/>
    </xf>
    <xf numFmtId="0" fontId="3" fillId="0" borderId="5" xfId="0" quotePrefix="1"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xf>
    <xf numFmtId="0" fontId="3" fillId="0" borderId="11" xfId="0" quotePrefix="1"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0" fontId="3" fillId="0" borderId="12" xfId="1" applyFont="1" applyFill="1" applyBorder="1" applyAlignment="1">
      <alignment horizontal="left" vertical="center" wrapText="1"/>
    </xf>
    <xf numFmtId="0" fontId="3" fillId="0" borderId="12" xfId="0" applyNumberFormat="1" applyFont="1" applyFill="1" applyBorder="1" applyAlignment="1">
      <alignment horizontal="center" vertical="center"/>
    </xf>
    <xf numFmtId="164" fontId="3" fillId="0" borderId="12" xfId="0" applyNumberFormat="1" applyFont="1" applyFill="1" applyBorder="1" applyAlignment="1">
      <alignment horizontal="center" vertical="center" wrapText="1"/>
    </xf>
    <xf numFmtId="0" fontId="3" fillId="0" borderId="11" xfId="0" applyFont="1" applyFill="1" applyBorder="1" applyAlignment="1" applyProtection="1">
      <alignment horizontal="left" vertical="center" wrapText="1"/>
      <protection locked="0"/>
    </xf>
    <xf numFmtId="0" fontId="3" fillId="0" borderId="11" xfId="0" applyFont="1" applyFill="1" applyBorder="1" applyAlignment="1">
      <alignment horizontal="center" vertical="center"/>
    </xf>
    <xf numFmtId="0" fontId="3" fillId="0" borderId="7" xfId="0" applyFont="1" applyFill="1" applyBorder="1" applyAlignment="1" applyProtection="1">
      <alignment horizontal="left" vertical="center" wrapText="1"/>
      <protection locked="0"/>
    </xf>
    <xf numFmtId="0" fontId="3" fillId="0" borderId="7" xfId="0" applyFont="1" applyFill="1" applyBorder="1" applyAlignment="1">
      <alignment horizontal="center" vertical="center"/>
    </xf>
    <xf numFmtId="0" fontId="3" fillId="0" borderId="12" xfId="0" applyFont="1" applyFill="1" applyBorder="1" applyAlignment="1" applyProtection="1">
      <alignment horizontal="left" vertical="center" wrapText="1"/>
      <protection locked="0"/>
    </xf>
    <xf numFmtId="164" fontId="3" fillId="0" borderId="11" xfId="0" applyNumberFormat="1" applyFont="1" applyFill="1" applyBorder="1" applyAlignment="1">
      <alignment horizontal="right" vertical="center" wrapText="1"/>
    </xf>
    <xf numFmtId="164" fontId="3" fillId="0" borderId="5" xfId="0" applyNumberFormat="1" applyFont="1" applyFill="1" applyBorder="1" applyAlignment="1">
      <alignment horizontal="right" vertical="center" wrapText="1"/>
    </xf>
    <xf numFmtId="164" fontId="6" fillId="0" borderId="11" xfId="0" applyNumberFormat="1" applyFont="1" applyFill="1" applyBorder="1" applyAlignment="1">
      <alignment horizontal="right" vertical="center" wrapText="1"/>
    </xf>
    <xf numFmtId="49" fontId="3" fillId="0" borderId="11"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164" fontId="6" fillId="0" borderId="4"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0" fontId="6" fillId="0" borderId="5" xfId="0" applyFont="1" applyFill="1" applyBorder="1" applyAlignment="1">
      <alignment horizontal="left" vertical="center" wrapText="1"/>
    </xf>
    <xf numFmtId="4" fontId="6" fillId="0" borderId="4" xfId="0" applyNumberFormat="1" applyFont="1" applyFill="1" applyBorder="1" applyAlignment="1">
      <alignment horizontal="right" vertical="center" wrapText="1"/>
    </xf>
    <xf numFmtId="4" fontId="6" fillId="0" borderId="5" xfId="0" applyNumberFormat="1" applyFont="1" applyFill="1" applyBorder="1" applyAlignment="1">
      <alignment horizontal="right" vertical="center" wrapText="1"/>
    </xf>
    <xf numFmtId="0" fontId="11" fillId="0" borderId="5" xfId="0" applyFont="1" applyFill="1" applyBorder="1" applyAlignment="1">
      <alignment horizontal="right" vertical="center" wrapText="1"/>
    </xf>
    <xf numFmtId="165" fontId="3" fillId="0" borderId="4" xfId="0" applyNumberFormat="1" applyFont="1" applyFill="1" applyBorder="1" applyAlignment="1">
      <alignment horizontal="center" vertical="center" wrapText="1"/>
    </xf>
    <xf numFmtId="166" fontId="3" fillId="0" borderId="11" xfId="0" applyNumberFormat="1" applyFont="1" applyFill="1" applyBorder="1" applyAlignment="1">
      <alignment horizontal="right" vertical="center" wrapText="1"/>
    </xf>
    <xf numFmtId="0" fontId="6" fillId="0" borderId="0" xfId="0" applyFont="1" applyFill="1" applyBorder="1" applyAlignment="1">
      <alignment horizontal="left" vertical="center" wrapText="1"/>
    </xf>
    <xf numFmtId="0" fontId="3" fillId="0" borderId="0" xfId="0" quotePrefix="1" applyFont="1" applyFill="1" applyBorder="1" applyAlignment="1">
      <alignment horizontal="center" vertical="center"/>
    </xf>
    <xf numFmtId="0" fontId="3" fillId="0" borderId="0" xfId="0" applyFont="1" applyFill="1" applyAlignment="1">
      <alignment vertical="center"/>
    </xf>
    <xf numFmtId="0" fontId="6" fillId="0" borderId="0" xfId="0" applyFont="1" applyFill="1" applyBorder="1" applyAlignment="1" applyProtection="1">
      <alignment horizontal="left" vertical="center"/>
      <protection locked="0"/>
    </xf>
    <xf numFmtId="0" fontId="3" fillId="0" borderId="0" xfId="0" applyFont="1" applyFill="1" applyBorder="1" applyAlignment="1">
      <alignment vertical="center" wrapText="1"/>
    </xf>
    <xf numFmtId="167" fontId="3" fillId="0" borderId="11" xfId="0" applyNumberFormat="1" applyFont="1" applyFill="1" applyBorder="1" applyAlignment="1">
      <alignment horizontal="right" vertical="center" wrapText="1"/>
    </xf>
    <xf numFmtId="166" fontId="3" fillId="0" borderId="5" xfId="0" applyNumberFormat="1" applyFont="1" applyFill="1" applyBorder="1" applyAlignment="1">
      <alignment horizontal="center" vertical="center" wrapText="1"/>
    </xf>
    <xf numFmtId="166" fontId="3" fillId="0" borderId="11" xfId="0" applyNumberFormat="1" applyFont="1" applyFill="1" applyBorder="1" applyAlignment="1">
      <alignment vertical="top" wrapText="1"/>
    </xf>
    <xf numFmtId="166" fontId="3" fillId="0" borderId="5" xfId="0" applyNumberFormat="1" applyFont="1" applyFill="1" applyBorder="1" applyAlignment="1">
      <alignment vertical="top" wrapText="1"/>
    </xf>
    <xf numFmtId="166" fontId="3" fillId="0" borderId="7" xfId="0" applyNumberFormat="1" applyFont="1" applyFill="1" applyBorder="1" applyAlignment="1">
      <alignment vertical="top" wrapText="1"/>
    </xf>
    <xf numFmtId="166" fontId="3" fillId="0" borderId="12" xfId="0" applyNumberFormat="1" applyFont="1" applyFill="1" applyBorder="1" applyAlignment="1">
      <alignment vertical="top" wrapText="1"/>
    </xf>
    <xf numFmtId="166" fontId="3" fillId="0" borderId="12" xfId="0" applyNumberFormat="1" applyFont="1" applyFill="1" applyBorder="1" applyAlignment="1">
      <alignment horizontal="center" vertical="center" wrapText="1"/>
    </xf>
    <xf numFmtId="165" fontId="3" fillId="0" borderId="5" xfId="0" applyNumberFormat="1" applyFont="1" applyFill="1" applyBorder="1" applyAlignment="1">
      <alignment horizontal="right" vertical="center" wrapText="1"/>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5" xfId="1" applyFont="1" applyFill="1" applyBorder="1" applyAlignment="1">
      <alignment horizontal="center" vertical="center"/>
    </xf>
    <xf numFmtId="3" fontId="6" fillId="0" borderId="5" xfId="0" applyNumberFormat="1" applyFont="1" applyFill="1" applyBorder="1" applyAlignment="1">
      <alignment horizontal="right" vertical="center" wrapText="1"/>
    </xf>
    <xf numFmtId="3" fontId="3" fillId="0" borderId="5" xfId="0" applyNumberFormat="1" applyFont="1" applyFill="1" applyBorder="1" applyAlignment="1">
      <alignment horizontal="right" vertical="center" wrapText="1"/>
    </xf>
    <xf numFmtId="3" fontId="3" fillId="0" borderId="5" xfId="0" applyNumberFormat="1" applyFont="1" applyFill="1" applyBorder="1" applyAlignment="1">
      <alignment horizontal="center" vertical="center" wrapText="1"/>
    </xf>
    <xf numFmtId="165" fontId="3" fillId="0" borderId="5" xfId="0" applyNumberFormat="1" applyFont="1" applyFill="1" applyBorder="1" applyAlignment="1">
      <alignment horizontal="center" vertical="center" wrapText="1"/>
    </xf>
    <xf numFmtId="1" fontId="3" fillId="0" borderId="5" xfId="0" applyNumberFormat="1" applyFont="1" applyFill="1" applyBorder="1" applyAlignment="1">
      <alignment horizontal="right" vertical="center" wrapText="1"/>
    </xf>
    <xf numFmtId="164" fontId="6" fillId="0" borderId="5" xfId="0" applyNumberFormat="1" applyFont="1" applyFill="1" applyBorder="1" applyAlignment="1">
      <alignment horizontal="right" vertical="center" wrapText="1"/>
    </xf>
    <xf numFmtId="0" fontId="10" fillId="0" borderId="5" xfId="0" applyFont="1" applyFill="1" applyBorder="1" applyAlignment="1">
      <alignment horizontal="right" vertical="center" wrapText="1"/>
    </xf>
    <xf numFmtId="3" fontId="11" fillId="0" borderId="5" xfId="0" applyNumberFormat="1" applyFont="1" applyFill="1" applyBorder="1" applyAlignment="1">
      <alignment horizontal="right" vertical="center" wrapText="1"/>
    </xf>
    <xf numFmtId="3" fontId="10" fillId="0" borderId="5" xfId="0" applyNumberFormat="1" applyFont="1" applyFill="1" applyBorder="1" applyAlignment="1">
      <alignment horizontal="right" vertical="center" wrapText="1"/>
    </xf>
    <xf numFmtId="4" fontId="10" fillId="0" borderId="5" xfId="0" applyNumberFormat="1" applyFont="1" applyFill="1" applyBorder="1" applyAlignment="1">
      <alignment horizontal="right" vertical="center" wrapText="1"/>
    </xf>
    <xf numFmtId="0" fontId="3" fillId="0" borderId="0" xfId="0" applyFont="1" applyFill="1" applyBorder="1" applyAlignment="1">
      <alignment horizontal="center" vertical="center"/>
    </xf>
    <xf numFmtId="0" fontId="3" fillId="0" borderId="0" xfId="0" applyFont="1" applyFill="1" applyAlignment="1">
      <alignment horizontal="center" vertical="center"/>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8" xfId="0" applyFont="1" applyFill="1" applyBorder="1" applyAlignment="1" applyProtection="1">
      <alignment horizontal="center" vertical="center" wrapText="1"/>
      <protection locked="0"/>
    </xf>
    <xf numFmtId="0" fontId="6" fillId="0" borderId="9" xfId="0" applyFont="1" applyFill="1" applyBorder="1" applyAlignment="1" applyProtection="1">
      <alignment horizontal="center" vertical="center" wrapText="1"/>
      <protection locked="0"/>
    </xf>
    <xf numFmtId="0" fontId="6" fillId="0" borderId="10" xfId="0" applyFont="1" applyFill="1" applyBorder="1" applyAlignment="1" applyProtection="1">
      <alignment horizontal="center" vertical="center" wrapText="1"/>
      <protection locked="0"/>
    </xf>
    <xf numFmtId="0" fontId="6" fillId="0" borderId="8" xfId="3" applyNumberFormat="1" applyFont="1" applyFill="1" applyBorder="1" applyAlignment="1">
      <alignment horizontal="center" vertical="center" wrapText="1"/>
    </xf>
    <xf numFmtId="0" fontId="6" fillId="0" borderId="9" xfId="3" applyNumberFormat="1" applyFont="1" applyFill="1" applyBorder="1" applyAlignment="1">
      <alignment horizontal="center" vertical="center" wrapText="1"/>
    </xf>
    <xf numFmtId="0" fontId="6" fillId="0" borderId="25" xfId="3" applyNumberFormat="1"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13" xfId="0"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0" fontId="6"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5" xfId="1" applyFont="1" applyFill="1" applyBorder="1" applyAlignment="1">
      <alignment horizontal="center" vertical="center"/>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0" fillId="0" borderId="4" xfId="0" applyFill="1" applyBorder="1" applyAlignment="1">
      <alignment horizontal="left" vertical="center" wrapText="1"/>
    </xf>
    <xf numFmtId="0" fontId="3" fillId="2" borderId="0" xfId="0" applyFont="1" applyFill="1" applyBorder="1" applyAlignment="1">
      <alignment vertical="top" wrapText="1"/>
    </xf>
    <xf numFmtId="0" fontId="0" fillId="0" borderId="0" xfId="0" applyAlignment="1">
      <alignment wrapText="1"/>
    </xf>
    <xf numFmtId="0" fontId="0" fillId="0" borderId="1" xfId="0" applyBorder="1" applyAlignment="1">
      <alignment wrapText="1"/>
    </xf>
  </cellXfs>
  <cellStyles count="353">
    <cellStyle name="_Fakt_2" xfId="4"/>
    <cellStyle name="_rozhufrovka 2009" xfId="5"/>
    <cellStyle name="_АТиСТ 5а МТР липень 2008" xfId="6"/>
    <cellStyle name="_ПРГК сводний_" xfId="7"/>
    <cellStyle name="_УТГ" xfId="8"/>
    <cellStyle name="_Феодосия 5а МТР липень 2008" xfId="9"/>
    <cellStyle name="_ХТГ довідка." xfId="10"/>
    <cellStyle name="_Шебелинка 5а МТР липень 2008" xfId="11"/>
    <cellStyle name="20% - Accent1" xfId="12"/>
    <cellStyle name="20% - Accent2" xfId="13"/>
    <cellStyle name="20% - Accent3" xfId="14"/>
    <cellStyle name="20% - Accent4" xfId="15"/>
    <cellStyle name="20% - Accent5" xfId="16"/>
    <cellStyle name="20% - Accent6" xfId="17"/>
    <cellStyle name="20% - Акцент1 2" xfId="18"/>
    <cellStyle name="20% - Акцент1 3" xfId="19"/>
    <cellStyle name="20% - Акцент2 2" xfId="20"/>
    <cellStyle name="20% - Акцент2 3" xfId="21"/>
    <cellStyle name="20% - Акцент3 2" xfId="22"/>
    <cellStyle name="20% - Акцент3 3" xfId="23"/>
    <cellStyle name="20% - Акцент4 2" xfId="24"/>
    <cellStyle name="20% - Акцент4 3" xfId="25"/>
    <cellStyle name="20% - Акцент5 2" xfId="26"/>
    <cellStyle name="20% - Акцент5 3" xfId="27"/>
    <cellStyle name="20% - Акцент6 2" xfId="28"/>
    <cellStyle name="20% - Акцент6 3" xfId="29"/>
    <cellStyle name="40% - Accent1" xfId="30"/>
    <cellStyle name="40% - Accent2" xfId="31"/>
    <cellStyle name="40% - Accent3" xfId="32"/>
    <cellStyle name="40% - Accent4" xfId="33"/>
    <cellStyle name="40% - Accent5" xfId="34"/>
    <cellStyle name="40% - Accent6" xfId="35"/>
    <cellStyle name="40% - Акцент1 2" xfId="36"/>
    <cellStyle name="40% - Акцент1 3" xfId="37"/>
    <cellStyle name="40% - Акцент2 2" xfId="38"/>
    <cellStyle name="40% - Акцент2 3" xfId="39"/>
    <cellStyle name="40% - Акцент3 2" xfId="40"/>
    <cellStyle name="40% - Акцент3 3" xfId="41"/>
    <cellStyle name="40% - Акцент4 2" xfId="42"/>
    <cellStyle name="40% - Акцент4 3" xfId="43"/>
    <cellStyle name="40% - Акцент5 2" xfId="44"/>
    <cellStyle name="40% - Акцент5 3" xfId="45"/>
    <cellStyle name="40% - Акцент6 2" xfId="46"/>
    <cellStyle name="40% - Акцент6 3" xfId="47"/>
    <cellStyle name="60% - Accent1" xfId="48"/>
    <cellStyle name="60% - Accent2" xfId="49"/>
    <cellStyle name="60% - Accent3" xfId="50"/>
    <cellStyle name="60% - Accent4" xfId="51"/>
    <cellStyle name="60% - Accent5" xfId="52"/>
    <cellStyle name="60% - Accent6" xfId="53"/>
    <cellStyle name="60% - Акцент1 2" xfId="54"/>
    <cellStyle name="60% - Акцент1 3" xfId="55"/>
    <cellStyle name="60% - Акцент2 2" xfId="56"/>
    <cellStyle name="60% - Акцент2 3" xfId="57"/>
    <cellStyle name="60% - Акцент3 2" xfId="58"/>
    <cellStyle name="60% - Акцент3 3" xfId="59"/>
    <cellStyle name="60% - Акцент4 2" xfId="60"/>
    <cellStyle name="60% - Акцент4 3" xfId="61"/>
    <cellStyle name="60% - Акцент5 2" xfId="62"/>
    <cellStyle name="60% - Акцент5 3" xfId="63"/>
    <cellStyle name="60% - Акцент6 2" xfId="64"/>
    <cellStyle name="60% - Акцент6 3" xfId="65"/>
    <cellStyle name="Accent1" xfId="66"/>
    <cellStyle name="Accent2" xfId="67"/>
    <cellStyle name="Accent3" xfId="68"/>
    <cellStyle name="Accent4" xfId="69"/>
    <cellStyle name="Accent5" xfId="70"/>
    <cellStyle name="Accent6" xfId="71"/>
    <cellStyle name="Bad" xfId="72"/>
    <cellStyle name="Calculation" xfId="73"/>
    <cellStyle name="Check Cell" xfId="74"/>
    <cellStyle name="Column-Header" xfId="75"/>
    <cellStyle name="Column-Header 2" xfId="76"/>
    <cellStyle name="Column-Header 3" xfId="77"/>
    <cellStyle name="Column-Header 4" xfId="78"/>
    <cellStyle name="Column-Header 5" xfId="79"/>
    <cellStyle name="Column-Header 6" xfId="80"/>
    <cellStyle name="Column-Header 7" xfId="81"/>
    <cellStyle name="Column-Header 7 2" xfId="82"/>
    <cellStyle name="Column-Header 8" xfId="83"/>
    <cellStyle name="Column-Header 8 2" xfId="84"/>
    <cellStyle name="Column-Header 9" xfId="85"/>
    <cellStyle name="Column-Header 9 2" xfId="86"/>
    <cellStyle name="Column-Header_Zvit rux-koshtiv 2010 Департамент " xfId="87"/>
    <cellStyle name="Comma_2005_03_15-Финансовый_БГ" xfId="88"/>
    <cellStyle name="Define-Column" xfId="89"/>
    <cellStyle name="Define-Column 10" xfId="90"/>
    <cellStyle name="Define-Column 2" xfId="91"/>
    <cellStyle name="Define-Column 3" xfId="92"/>
    <cellStyle name="Define-Column 4" xfId="93"/>
    <cellStyle name="Define-Column 5" xfId="94"/>
    <cellStyle name="Define-Column 6" xfId="95"/>
    <cellStyle name="Define-Column 7" xfId="96"/>
    <cellStyle name="Define-Column 7 2" xfId="97"/>
    <cellStyle name="Define-Column 7 3" xfId="98"/>
    <cellStyle name="Define-Column 8" xfId="99"/>
    <cellStyle name="Define-Column 8 2" xfId="100"/>
    <cellStyle name="Define-Column 8 3" xfId="101"/>
    <cellStyle name="Define-Column 9" xfId="102"/>
    <cellStyle name="Define-Column 9 2" xfId="103"/>
    <cellStyle name="Define-Column 9 3" xfId="104"/>
    <cellStyle name="Define-Column_Zvit rux-koshtiv 2010 Департамент " xfId="105"/>
    <cellStyle name="Explanatory Text" xfId="106"/>
    <cellStyle name="FS10" xfId="107"/>
    <cellStyle name="Good" xfId="108"/>
    <cellStyle name="Heading 1" xfId="109"/>
    <cellStyle name="Heading 2" xfId="110"/>
    <cellStyle name="Heading 3" xfId="111"/>
    <cellStyle name="Heading 4" xfId="112"/>
    <cellStyle name="Hyperlink 2" xfId="113"/>
    <cellStyle name="Input" xfId="114"/>
    <cellStyle name="Level0" xfId="115"/>
    <cellStyle name="Level0 10" xfId="116"/>
    <cellStyle name="Level0 2" xfId="117"/>
    <cellStyle name="Level0 2 2" xfId="118"/>
    <cellStyle name="Level0 3" xfId="119"/>
    <cellStyle name="Level0 3 2" xfId="120"/>
    <cellStyle name="Level0 4" xfId="121"/>
    <cellStyle name="Level0 4 2" xfId="122"/>
    <cellStyle name="Level0 5" xfId="123"/>
    <cellStyle name="Level0 6" xfId="124"/>
    <cellStyle name="Level0 7" xfId="125"/>
    <cellStyle name="Level0 7 2" xfId="126"/>
    <cellStyle name="Level0 7 3" xfId="127"/>
    <cellStyle name="Level0 8" xfId="128"/>
    <cellStyle name="Level0 8 2" xfId="129"/>
    <cellStyle name="Level0 8 3" xfId="130"/>
    <cellStyle name="Level0 9" xfId="131"/>
    <cellStyle name="Level0 9 2" xfId="132"/>
    <cellStyle name="Level0 9 3" xfId="133"/>
    <cellStyle name="Level0_Zvit rux-koshtiv 2010 Департамент " xfId="134"/>
    <cellStyle name="Level1" xfId="135"/>
    <cellStyle name="Level1 2" xfId="136"/>
    <cellStyle name="Level1-Numbers" xfId="137"/>
    <cellStyle name="Level1-Numbers 2" xfId="138"/>
    <cellStyle name="Level1-Numbers-Hide" xfId="139"/>
    <cellStyle name="Level2" xfId="140"/>
    <cellStyle name="Level2 2" xfId="141"/>
    <cellStyle name="Level2-Hide" xfId="142"/>
    <cellStyle name="Level2-Hide 2" xfId="143"/>
    <cellStyle name="Level2-Numbers" xfId="144"/>
    <cellStyle name="Level2-Numbers 2" xfId="145"/>
    <cellStyle name="Level2-Numbers-Hide" xfId="146"/>
    <cellStyle name="Level3" xfId="147"/>
    <cellStyle name="Level3 2" xfId="148"/>
    <cellStyle name="Level3 3" xfId="149"/>
    <cellStyle name="Level3_План департамент_2010_1207" xfId="150"/>
    <cellStyle name="Level3-Hide" xfId="151"/>
    <cellStyle name="Level3-Hide 2" xfId="152"/>
    <cellStyle name="Level3-Numbers" xfId="153"/>
    <cellStyle name="Level3-Numbers 2" xfId="154"/>
    <cellStyle name="Level3-Numbers 3" xfId="155"/>
    <cellStyle name="Level3-Numbers_План департамент_2010_1207" xfId="156"/>
    <cellStyle name="Level3-Numbers-Hide" xfId="157"/>
    <cellStyle name="Level4" xfId="158"/>
    <cellStyle name="Level4 2" xfId="159"/>
    <cellStyle name="Level4-Hide" xfId="160"/>
    <cellStyle name="Level4-Hide 2" xfId="161"/>
    <cellStyle name="Level4-Numbers" xfId="162"/>
    <cellStyle name="Level4-Numbers 2" xfId="163"/>
    <cellStyle name="Level4-Numbers-Hide" xfId="164"/>
    <cellStyle name="Level5" xfId="165"/>
    <cellStyle name="Level5 2" xfId="166"/>
    <cellStyle name="Level5-Hide" xfId="167"/>
    <cellStyle name="Level5-Hide 2" xfId="168"/>
    <cellStyle name="Level5-Numbers" xfId="169"/>
    <cellStyle name="Level5-Numbers 2" xfId="170"/>
    <cellStyle name="Level5-Numbers-Hide" xfId="171"/>
    <cellStyle name="Level6" xfId="172"/>
    <cellStyle name="Level6 2" xfId="173"/>
    <cellStyle name="Level6-Hide" xfId="174"/>
    <cellStyle name="Level6-Hide 2" xfId="175"/>
    <cellStyle name="Level6-Numbers" xfId="176"/>
    <cellStyle name="Level6-Numbers 2" xfId="177"/>
    <cellStyle name="Level7" xfId="178"/>
    <cellStyle name="Level7-Hide" xfId="179"/>
    <cellStyle name="Level7-Numbers" xfId="180"/>
    <cellStyle name="Linked Cell" xfId="181"/>
    <cellStyle name="Neutral" xfId="182"/>
    <cellStyle name="Normal 2" xfId="183"/>
    <cellStyle name="Normal_2005_03_15-Финансовый_БГ" xfId="184"/>
    <cellStyle name="Normal_GSE DCF_Model_31_07_09 final" xfId="2"/>
    <cellStyle name="Note" xfId="185"/>
    <cellStyle name="Number-Cells" xfId="186"/>
    <cellStyle name="Number-Cells-Column2" xfId="187"/>
    <cellStyle name="Number-Cells-Column5" xfId="188"/>
    <cellStyle name="Output" xfId="189"/>
    <cellStyle name="Row-Header" xfId="190"/>
    <cellStyle name="Row-Header 2" xfId="191"/>
    <cellStyle name="Title" xfId="192"/>
    <cellStyle name="Total" xfId="193"/>
    <cellStyle name="Warning Text" xfId="194"/>
    <cellStyle name="Акцент1 2" xfId="195"/>
    <cellStyle name="Акцент1 3" xfId="196"/>
    <cellStyle name="Акцент2 2" xfId="197"/>
    <cellStyle name="Акцент2 3" xfId="198"/>
    <cellStyle name="Акцент3 2" xfId="199"/>
    <cellStyle name="Акцент3 3" xfId="200"/>
    <cellStyle name="Акцент4 2" xfId="201"/>
    <cellStyle name="Акцент4 3" xfId="202"/>
    <cellStyle name="Акцент5 2" xfId="203"/>
    <cellStyle name="Акцент5 3" xfId="204"/>
    <cellStyle name="Акцент6 2" xfId="205"/>
    <cellStyle name="Акцент6 3" xfId="206"/>
    <cellStyle name="Ввод  2" xfId="207"/>
    <cellStyle name="Ввод  3" xfId="208"/>
    <cellStyle name="Вывод 2" xfId="209"/>
    <cellStyle name="Вывод 3" xfId="210"/>
    <cellStyle name="Вычисление 2" xfId="211"/>
    <cellStyle name="Вычисление 3" xfId="212"/>
    <cellStyle name="Денежный 2" xfId="213"/>
    <cellStyle name="Заголовок 1 2" xfId="214"/>
    <cellStyle name="Заголовок 1 3" xfId="215"/>
    <cellStyle name="Заголовок 2 2" xfId="216"/>
    <cellStyle name="Заголовок 2 3" xfId="217"/>
    <cellStyle name="Заголовок 3 2" xfId="218"/>
    <cellStyle name="Заголовок 3 3" xfId="219"/>
    <cellStyle name="Заголовок 4 2" xfId="220"/>
    <cellStyle name="Заголовок 4 3" xfId="221"/>
    <cellStyle name="Итог 2" xfId="222"/>
    <cellStyle name="Итог 3" xfId="223"/>
    <cellStyle name="Контрольная ячейка 2" xfId="224"/>
    <cellStyle name="Контрольная ячейка 3" xfId="225"/>
    <cellStyle name="Название 2" xfId="226"/>
    <cellStyle name="Название 3" xfId="227"/>
    <cellStyle name="Нейтральный 2" xfId="228"/>
    <cellStyle name="Нейтральный 3" xfId="229"/>
    <cellStyle name="Обычный" xfId="0" builtinId="0"/>
    <cellStyle name="Обычный 10" xfId="230"/>
    <cellStyle name="Обычный 11" xfId="231"/>
    <cellStyle name="Обычный 12" xfId="232"/>
    <cellStyle name="Обычный 13" xfId="233"/>
    <cellStyle name="Обычный 14" xfId="234"/>
    <cellStyle name="Обычный 15" xfId="235"/>
    <cellStyle name="Обычный 16" xfId="236"/>
    <cellStyle name="Обычный 17" xfId="237"/>
    <cellStyle name="Обычный 18" xfId="238"/>
    <cellStyle name="Обычный 2" xfId="3"/>
    <cellStyle name="Обычный 2 10" xfId="239"/>
    <cellStyle name="Обычный 2 11" xfId="240"/>
    <cellStyle name="Обычный 2 12" xfId="241"/>
    <cellStyle name="Обычный 2 13" xfId="242"/>
    <cellStyle name="Обычный 2 14" xfId="243"/>
    <cellStyle name="Обычный 2 15" xfId="244"/>
    <cellStyle name="Обычный 2 16" xfId="245"/>
    <cellStyle name="Обычный 2 2" xfId="1"/>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haredStrings" Target="sharedString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09"/>
  <sheetViews>
    <sheetView tabSelected="1" view="pageBreakPreview" zoomScale="65" zoomScaleNormal="70" zoomScaleSheetLayoutView="65" workbookViewId="0">
      <selection activeCell="A23" sqref="A23:H23"/>
    </sheetView>
  </sheetViews>
  <sheetFormatPr defaultRowHeight="18.75"/>
  <cols>
    <col min="1" max="1" width="86.140625" style="1" customWidth="1"/>
    <col min="2" max="2" width="17.140625" style="5" customWidth="1"/>
    <col min="3" max="6" width="30.7109375" style="5" customWidth="1"/>
    <col min="7" max="7" width="25.7109375" style="5" customWidth="1"/>
    <col min="8" max="8" width="21.7109375" style="5" customWidth="1"/>
    <col min="9" max="16384" width="9.140625" style="1"/>
  </cols>
  <sheetData>
    <row r="1" spans="1:10" ht="18.75" customHeight="1">
      <c r="B1" s="2"/>
      <c r="C1" s="2"/>
      <c r="D1" s="2"/>
      <c r="E1" s="1"/>
      <c r="F1" s="1" t="s">
        <v>0</v>
      </c>
      <c r="G1" s="1"/>
      <c r="H1" s="1"/>
      <c r="I1" s="3"/>
      <c r="J1" s="3"/>
    </row>
    <row r="2" spans="1:10" ht="18.75" customHeight="1">
      <c r="A2" s="4"/>
      <c r="E2" s="1"/>
      <c r="F2" s="124" t="s">
        <v>1</v>
      </c>
      <c r="G2" s="125"/>
      <c r="H2" s="125"/>
      <c r="I2" s="3"/>
      <c r="J2" s="3"/>
    </row>
    <row r="3" spans="1:10" ht="18.75" customHeight="1">
      <c r="A3" s="5"/>
      <c r="E3" s="6"/>
      <c r="F3" s="125"/>
      <c r="G3" s="125"/>
      <c r="H3" s="125"/>
      <c r="I3" s="3"/>
      <c r="J3" s="3"/>
    </row>
    <row r="4" spans="1:10" ht="18.75" customHeight="1">
      <c r="A4" s="5"/>
      <c r="E4" s="6"/>
      <c r="F4" s="125"/>
      <c r="G4" s="125"/>
      <c r="H4" s="125"/>
      <c r="I4" s="3"/>
      <c r="J4" s="3"/>
    </row>
    <row r="5" spans="1:10" ht="18.75" customHeight="1">
      <c r="A5" s="5"/>
      <c r="E5" s="6"/>
      <c r="F5" s="125"/>
      <c r="G5" s="125"/>
      <c r="H5" s="125"/>
      <c r="I5" s="3"/>
      <c r="J5" s="3"/>
    </row>
    <row r="6" spans="1:10" ht="20.25" customHeight="1">
      <c r="B6" s="7"/>
      <c r="C6" s="7"/>
      <c r="D6" s="7"/>
      <c r="F6" s="126"/>
      <c r="G6" s="126"/>
      <c r="H6" s="126"/>
    </row>
    <row r="7" spans="1:10" ht="20.100000000000001" customHeight="1">
      <c r="A7" s="8" t="s">
        <v>2</v>
      </c>
      <c r="B7" s="121"/>
      <c r="C7" s="121"/>
      <c r="D7" s="121"/>
      <c r="E7" s="121"/>
      <c r="F7" s="9"/>
      <c r="G7" s="10" t="s">
        <v>3</v>
      </c>
      <c r="H7" s="11" t="s">
        <v>4</v>
      </c>
    </row>
    <row r="8" spans="1:10" ht="18.75" customHeight="1">
      <c r="A8" s="12" t="s">
        <v>5</v>
      </c>
      <c r="B8" s="121" t="s">
        <v>6</v>
      </c>
      <c r="C8" s="121"/>
      <c r="D8" s="121"/>
      <c r="E8" s="121"/>
      <c r="F8" s="122"/>
      <c r="G8" s="13" t="s">
        <v>7</v>
      </c>
      <c r="H8" s="11" t="s">
        <v>8</v>
      </c>
    </row>
    <row r="9" spans="1:10" ht="20.100000000000001" customHeight="1">
      <c r="A9" s="14" t="s">
        <v>9</v>
      </c>
      <c r="B9" s="121" t="s">
        <v>10</v>
      </c>
      <c r="C9" s="121"/>
      <c r="D9" s="121"/>
      <c r="E9" s="121"/>
      <c r="F9" s="9"/>
      <c r="G9" s="13" t="s">
        <v>11</v>
      </c>
      <c r="H9" s="11">
        <v>150</v>
      </c>
    </row>
    <row r="10" spans="1:10" ht="20.100000000000001" customHeight="1">
      <c r="A10" s="14" t="s">
        <v>12</v>
      </c>
      <c r="B10" s="121" t="s">
        <v>13</v>
      </c>
      <c r="C10" s="121"/>
      <c r="D10" s="121"/>
      <c r="E10" s="121"/>
      <c r="F10" s="9"/>
      <c r="G10" s="13" t="s">
        <v>14</v>
      </c>
      <c r="H10" s="11">
        <v>5910136600</v>
      </c>
    </row>
    <row r="11" spans="1:10" ht="20.100000000000001" customHeight="1">
      <c r="A11" s="15" t="s">
        <v>15</v>
      </c>
      <c r="B11" s="121" t="s">
        <v>16</v>
      </c>
      <c r="C11" s="121"/>
      <c r="D11" s="121"/>
      <c r="E11" s="121"/>
      <c r="F11" s="16"/>
      <c r="G11" s="13" t="s">
        <v>17</v>
      </c>
      <c r="H11" s="11">
        <v>17184</v>
      </c>
    </row>
    <row r="12" spans="1:10" ht="20.100000000000001" customHeight="1">
      <c r="A12" s="15" t="s">
        <v>18</v>
      </c>
      <c r="B12" s="121" t="s">
        <v>19</v>
      </c>
      <c r="C12" s="121"/>
      <c r="D12" s="121"/>
      <c r="E12" s="121"/>
      <c r="F12" s="16"/>
      <c r="G12" s="13" t="s">
        <v>20</v>
      </c>
      <c r="H12" s="11"/>
    </row>
    <row r="13" spans="1:10" ht="20.100000000000001" customHeight="1">
      <c r="A13" s="15" t="s">
        <v>21</v>
      </c>
      <c r="B13" s="121" t="s">
        <v>22</v>
      </c>
      <c r="C13" s="121"/>
      <c r="D13" s="121"/>
      <c r="E13" s="121"/>
      <c r="F13" s="16"/>
      <c r="G13" s="13" t="s">
        <v>23</v>
      </c>
      <c r="H13" s="11" t="s">
        <v>24</v>
      </c>
    </row>
    <row r="14" spans="1:10" ht="20.100000000000001" customHeight="1">
      <c r="A14" s="15" t="s">
        <v>25</v>
      </c>
      <c r="B14" s="121" t="s">
        <v>26</v>
      </c>
      <c r="C14" s="121"/>
      <c r="D14" s="121"/>
      <c r="E14" s="121"/>
      <c r="F14" s="121" t="s">
        <v>27</v>
      </c>
      <c r="G14" s="122"/>
      <c r="H14" s="17"/>
    </row>
    <row r="15" spans="1:10" ht="20.100000000000001" customHeight="1">
      <c r="A15" s="15" t="s">
        <v>28</v>
      </c>
      <c r="B15" s="121" t="s">
        <v>29</v>
      </c>
      <c r="C15" s="121"/>
      <c r="D15" s="121"/>
      <c r="E15" s="121"/>
      <c r="F15" s="121" t="s">
        <v>30</v>
      </c>
      <c r="G15" s="123"/>
      <c r="H15" s="17"/>
    </row>
    <row r="16" spans="1:10" ht="20.100000000000001" customHeight="1">
      <c r="A16" s="15" t="s">
        <v>31</v>
      </c>
      <c r="B16" s="121">
        <v>554</v>
      </c>
      <c r="C16" s="121"/>
      <c r="D16" s="121"/>
      <c r="E16" s="121"/>
      <c r="F16" s="18"/>
      <c r="G16" s="18"/>
      <c r="H16" s="18"/>
    </row>
    <row r="17" spans="1:8" ht="20.100000000000001" customHeight="1">
      <c r="A17" s="14" t="s">
        <v>32</v>
      </c>
      <c r="B17" s="121" t="s">
        <v>33</v>
      </c>
      <c r="C17" s="121"/>
      <c r="D17" s="121"/>
      <c r="E17" s="121"/>
      <c r="F17" s="19"/>
      <c r="G17" s="19"/>
      <c r="H17" s="19"/>
    </row>
    <row r="18" spans="1:8" ht="20.100000000000001" customHeight="1">
      <c r="A18" s="15" t="s">
        <v>34</v>
      </c>
      <c r="B18" s="121" t="s">
        <v>35</v>
      </c>
      <c r="C18" s="121"/>
      <c r="D18" s="121"/>
      <c r="E18" s="121"/>
      <c r="F18" s="18"/>
      <c r="G18" s="18"/>
      <c r="H18" s="18"/>
    </row>
    <row r="19" spans="1:8" ht="20.100000000000001" customHeight="1">
      <c r="A19" s="14" t="s">
        <v>36</v>
      </c>
      <c r="B19" s="121" t="s">
        <v>37</v>
      </c>
      <c r="C19" s="121"/>
      <c r="D19" s="121"/>
      <c r="E19" s="121"/>
      <c r="F19" s="19"/>
      <c r="G19" s="19"/>
      <c r="H19" s="19"/>
    </row>
    <row r="20" spans="1:8" ht="19.5" customHeight="1">
      <c r="A20" s="6"/>
      <c r="B20" s="1"/>
      <c r="C20" s="1"/>
      <c r="D20" s="1"/>
      <c r="E20" s="1"/>
      <c r="F20" s="1"/>
      <c r="G20" s="1"/>
      <c r="H20" s="1"/>
    </row>
    <row r="21" spans="1:8" ht="19.5" customHeight="1">
      <c r="A21" s="117" t="s">
        <v>38</v>
      </c>
      <c r="B21" s="117"/>
      <c r="C21" s="117"/>
      <c r="D21" s="117"/>
      <c r="E21" s="117"/>
      <c r="F21" s="117"/>
      <c r="G21" s="117"/>
      <c r="H21" s="117"/>
    </row>
    <row r="22" spans="1:8">
      <c r="A22" s="117" t="s">
        <v>39</v>
      </c>
      <c r="B22" s="117"/>
      <c r="C22" s="117"/>
      <c r="D22" s="117"/>
      <c r="E22" s="117"/>
      <c r="F22" s="117"/>
      <c r="G22" s="117"/>
      <c r="H22" s="117"/>
    </row>
    <row r="23" spans="1:8">
      <c r="A23" s="117" t="s">
        <v>234</v>
      </c>
      <c r="B23" s="117"/>
      <c r="C23" s="117"/>
      <c r="D23" s="117"/>
      <c r="E23" s="117"/>
      <c r="F23" s="117"/>
      <c r="G23" s="117"/>
      <c r="H23" s="117"/>
    </row>
    <row r="24" spans="1:8">
      <c r="A24" s="102" t="s">
        <v>40</v>
      </c>
      <c r="B24" s="102"/>
      <c r="C24" s="102"/>
      <c r="D24" s="102"/>
      <c r="E24" s="102"/>
      <c r="F24" s="102"/>
      <c r="G24" s="102"/>
      <c r="H24" s="102"/>
    </row>
    <row r="25" spans="1:8" ht="9" customHeight="1">
      <c r="A25" s="20"/>
      <c r="B25" s="20"/>
      <c r="C25" s="20"/>
      <c r="D25" s="20"/>
      <c r="E25" s="20"/>
      <c r="F25" s="20"/>
      <c r="G25" s="20"/>
      <c r="H25" s="20"/>
    </row>
    <row r="26" spans="1:8">
      <c r="A26" s="117" t="s">
        <v>41</v>
      </c>
      <c r="B26" s="117"/>
      <c r="C26" s="117"/>
      <c r="D26" s="117"/>
      <c r="E26" s="117"/>
      <c r="F26" s="117"/>
      <c r="G26" s="117"/>
      <c r="H26" s="117"/>
    </row>
    <row r="27" spans="1:8" ht="43.5" customHeight="1">
      <c r="A27" s="118" t="s">
        <v>42</v>
      </c>
      <c r="B27" s="119" t="s">
        <v>43</v>
      </c>
      <c r="C27" s="119" t="s">
        <v>44</v>
      </c>
      <c r="D27" s="119"/>
      <c r="E27" s="120" t="s">
        <v>45</v>
      </c>
      <c r="F27" s="120"/>
      <c r="G27" s="120"/>
      <c r="H27" s="120"/>
    </row>
    <row r="28" spans="1:8" ht="44.25" customHeight="1">
      <c r="A28" s="118"/>
      <c r="B28" s="119"/>
      <c r="C28" s="21" t="s">
        <v>46</v>
      </c>
      <c r="D28" s="21" t="s">
        <v>47</v>
      </c>
      <c r="E28" s="22" t="s">
        <v>48</v>
      </c>
      <c r="F28" s="22" t="s">
        <v>49</v>
      </c>
      <c r="G28" s="22" t="s">
        <v>50</v>
      </c>
      <c r="H28" s="22" t="s">
        <v>51</v>
      </c>
    </row>
    <row r="29" spans="1:8" ht="19.5" thickBot="1">
      <c r="A29" s="11">
        <v>1</v>
      </c>
      <c r="B29" s="21">
        <v>2</v>
      </c>
      <c r="C29" s="11">
        <v>3</v>
      </c>
      <c r="D29" s="21">
        <v>4</v>
      </c>
      <c r="E29" s="11">
        <v>5</v>
      </c>
      <c r="F29" s="21">
        <v>6</v>
      </c>
      <c r="G29" s="11">
        <v>7</v>
      </c>
      <c r="H29" s="21">
        <v>8</v>
      </c>
    </row>
    <row r="30" spans="1:8" s="23" customFormat="1" ht="19.5" thickBot="1">
      <c r="A30" s="104" t="s">
        <v>52</v>
      </c>
      <c r="B30" s="105"/>
      <c r="C30" s="105"/>
      <c r="D30" s="105"/>
      <c r="E30" s="105"/>
      <c r="F30" s="105"/>
      <c r="G30" s="105"/>
      <c r="H30" s="106"/>
    </row>
    <row r="31" spans="1:8" s="23" customFormat="1" ht="20.100000000000001" customHeight="1">
      <c r="A31" s="24" t="s">
        <v>53</v>
      </c>
      <c r="B31" s="89">
        <v>1000</v>
      </c>
      <c r="C31" s="25">
        <f>C32+C35+C36+C39</f>
        <v>228775</v>
      </c>
      <c r="D31" s="25">
        <f>D32+D35+D36+D39</f>
        <v>285323</v>
      </c>
      <c r="E31" s="27">
        <f>E32+E35+E36+E39</f>
        <v>43777</v>
      </c>
      <c r="F31" s="25">
        <v>72475</v>
      </c>
      <c r="G31" s="25">
        <f t="shared" ref="G31:G37" si="0">F31-E31</f>
        <v>28698</v>
      </c>
      <c r="H31" s="26">
        <f>(F31/E31)*100</f>
        <v>165.55497178883888</v>
      </c>
    </row>
    <row r="32" spans="1:8" s="23" customFormat="1" ht="20.100000000000001" customHeight="1">
      <c r="A32" s="24" t="s">
        <v>54</v>
      </c>
      <c r="B32" s="89">
        <v>1010</v>
      </c>
      <c r="C32" s="25">
        <f>C33+C34</f>
        <v>139315</v>
      </c>
      <c r="D32" s="25">
        <f>D33+D34</f>
        <v>177320</v>
      </c>
      <c r="E32" s="27">
        <f>E33+E34</f>
        <v>33327</v>
      </c>
      <c r="F32" s="25">
        <v>50479</v>
      </c>
      <c r="G32" s="25">
        <f t="shared" si="0"/>
        <v>17152</v>
      </c>
      <c r="H32" s="26">
        <f>(F32/E32)*100</f>
        <v>151.46577849791461</v>
      </c>
    </row>
    <row r="33" spans="1:8" s="23" customFormat="1" ht="20.100000000000001" customHeight="1">
      <c r="A33" s="28" t="s">
        <v>55</v>
      </c>
      <c r="B33" s="89">
        <v>1011</v>
      </c>
      <c r="C33" s="25">
        <v>139251</v>
      </c>
      <c r="D33" s="25">
        <v>177123</v>
      </c>
      <c r="E33" s="30">
        <v>33313</v>
      </c>
      <c r="F33" s="25">
        <v>50466</v>
      </c>
      <c r="G33" s="25">
        <f t="shared" si="0"/>
        <v>17153</v>
      </c>
      <c r="H33" s="26">
        <f>(F33/E33)*100</f>
        <v>151.49040914958124</v>
      </c>
    </row>
    <row r="34" spans="1:8" s="23" customFormat="1" ht="20.100000000000001" customHeight="1">
      <c r="A34" s="28" t="s">
        <v>56</v>
      </c>
      <c r="B34" s="89">
        <v>1012</v>
      </c>
      <c r="C34" s="25">
        <v>64</v>
      </c>
      <c r="D34" s="25">
        <v>197</v>
      </c>
      <c r="E34" s="30">
        <v>14</v>
      </c>
      <c r="F34" s="25">
        <v>13</v>
      </c>
      <c r="G34" s="25">
        <f t="shared" si="0"/>
        <v>-1</v>
      </c>
      <c r="H34" s="26">
        <f>(F34/E34)*100</f>
        <v>92.857142857142861</v>
      </c>
    </row>
    <row r="35" spans="1:8" s="23" customFormat="1" ht="20.100000000000001" customHeight="1">
      <c r="A35" s="24" t="s">
        <v>57</v>
      </c>
      <c r="B35" s="89">
        <v>1020</v>
      </c>
      <c r="C35" s="25">
        <v>10331</v>
      </c>
      <c r="D35" s="25">
        <v>19343</v>
      </c>
      <c r="E35" s="27">
        <v>4171</v>
      </c>
      <c r="F35" s="25">
        <v>5293</v>
      </c>
      <c r="G35" s="25">
        <f t="shared" si="0"/>
        <v>1122</v>
      </c>
      <c r="H35" s="26">
        <f>(F35/E35)*100</f>
        <v>126.90002397506592</v>
      </c>
    </row>
    <row r="36" spans="1:8" s="23" customFormat="1" ht="20.100000000000001" customHeight="1">
      <c r="A36" s="24" t="s">
        <v>58</v>
      </c>
      <c r="B36" s="89">
        <v>1030</v>
      </c>
      <c r="C36" s="25">
        <f>E36</f>
        <v>0</v>
      </c>
      <c r="D36" s="25">
        <f>D37</f>
        <v>68</v>
      </c>
      <c r="E36" s="27">
        <f>E37+E38</f>
        <v>0</v>
      </c>
      <c r="F36" s="25">
        <v>68</v>
      </c>
      <c r="G36" s="25">
        <f t="shared" si="0"/>
        <v>68</v>
      </c>
      <c r="H36" s="26"/>
    </row>
    <row r="37" spans="1:8" s="23" customFormat="1" ht="20.100000000000001" customHeight="1">
      <c r="A37" s="29" t="s">
        <v>59</v>
      </c>
      <c r="B37" s="89">
        <v>1031</v>
      </c>
      <c r="C37" s="25">
        <f>E37</f>
        <v>0</v>
      </c>
      <c r="D37" s="25">
        <v>68</v>
      </c>
      <c r="E37" s="27">
        <v>0</v>
      </c>
      <c r="F37" s="25">
        <v>68</v>
      </c>
      <c r="G37" s="25">
        <f t="shared" si="0"/>
        <v>68</v>
      </c>
      <c r="H37" s="26"/>
    </row>
    <row r="38" spans="1:8" s="23" customFormat="1" ht="20.100000000000001" customHeight="1">
      <c r="A38" s="29" t="s">
        <v>60</v>
      </c>
      <c r="B38" s="89">
        <v>1032</v>
      </c>
      <c r="C38" s="25">
        <f>E38</f>
        <v>0</v>
      </c>
      <c r="D38" s="25">
        <f>F38</f>
        <v>0</v>
      </c>
      <c r="E38" s="27"/>
      <c r="F38" s="25"/>
      <c r="G38" s="25"/>
      <c r="H38" s="26"/>
    </row>
    <row r="39" spans="1:8" s="23" customFormat="1" ht="20.100000000000001" customHeight="1">
      <c r="A39" s="24" t="s">
        <v>61</v>
      </c>
      <c r="B39" s="89">
        <v>1040</v>
      </c>
      <c r="C39" s="30">
        <f>C40+C41+C42+C43+C44</f>
        <v>79129</v>
      </c>
      <c r="D39" s="30">
        <f>D40+D41+D42+D43+D44</f>
        <v>88592</v>
      </c>
      <c r="E39" s="30">
        <f>E40+E42+E44+E41+E43</f>
        <v>6279</v>
      </c>
      <c r="F39" s="30">
        <v>16635</v>
      </c>
      <c r="G39" s="25">
        <f t="shared" ref="G39:G93" si="1">F39-E39</f>
        <v>10356</v>
      </c>
      <c r="H39" s="31">
        <f>(F39/E39)*100</f>
        <v>264.9307214524606</v>
      </c>
    </row>
    <row r="40" spans="1:8" s="23" customFormat="1" ht="20.100000000000001" customHeight="1">
      <c r="A40" s="28" t="s">
        <v>62</v>
      </c>
      <c r="B40" s="89">
        <v>1041</v>
      </c>
      <c r="C40" s="25">
        <v>500</v>
      </c>
      <c r="D40" s="25">
        <v>739</v>
      </c>
      <c r="E40" s="27">
        <v>130</v>
      </c>
      <c r="F40" s="25">
        <v>197</v>
      </c>
      <c r="G40" s="25">
        <f t="shared" si="1"/>
        <v>67</v>
      </c>
      <c r="H40" s="26">
        <f>(F40/E40)*100</f>
        <v>151.53846153846155</v>
      </c>
    </row>
    <row r="41" spans="1:8" s="23" customFormat="1" ht="20.100000000000001" customHeight="1">
      <c r="A41" s="28" t="s">
        <v>63</v>
      </c>
      <c r="B41" s="89">
        <v>1042</v>
      </c>
      <c r="C41" s="25">
        <f>E41</f>
        <v>0</v>
      </c>
      <c r="D41" s="25"/>
      <c r="E41" s="27"/>
      <c r="F41" s="25">
        <v>0</v>
      </c>
      <c r="G41" s="25">
        <f t="shared" si="1"/>
        <v>0</v>
      </c>
      <c r="H41" s="26"/>
    </row>
    <row r="42" spans="1:8" s="23" customFormat="1" ht="20.100000000000001" customHeight="1">
      <c r="A42" s="17" t="s">
        <v>64</v>
      </c>
      <c r="B42" s="89">
        <v>1043</v>
      </c>
      <c r="C42" s="25">
        <v>4</v>
      </c>
      <c r="D42" s="25">
        <v>3</v>
      </c>
      <c r="E42" s="30">
        <v>2</v>
      </c>
      <c r="F42" s="25">
        <v>0</v>
      </c>
      <c r="G42" s="25">
        <f t="shared" si="1"/>
        <v>-2</v>
      </c>
      <c r="H42" s="26">
        <f>(F42/E42)*100</f>
        <v>0</v>
      </c>
    </row>
    <row r="43" spans="1:8" s="23" customFormat="1" ht="20.100000000000001" customHeight="1">
      <c r="A43" s="17" t="s">
        <v>65</v>
      </c>
      <c r="B43" s="89">
        <v>1044</v>
      </c>
      <c r="C43" s="25">
        <v>18008</v>
      </c>
      <c r="D43" s="25">
        <v>8218</v>
      </c>
      <c r="E43" s="30"/>
      <c r="F43" s="25">
        <v>0</v>
      </c>
      <c r="G43" s="25">
        <f t="shared" si="1"/>
        <v>0</v>
      </c>
      <c r="H43" s="26"/>
    </row>
    <row r="44" spans="1:8" s="23" customFormat="1" ht="20.100000000000001" customHeight="1">
      <c r="A44" s="32" t="s">
        <v>66</v>
      </c>
      <c r="B44" s="89">
        <v>1045</v>
      </c>
      <c r="C44" s="25">
        <f>SUM(C45:C48)</f>
        <v>60617</v>
      </c>
      <c r="D44" s="25">
        <f>SUM(D45:D48)</f>
        <v>79632</v>
      </c>
      <c r="E44" s="30">
        <f>SUM(E45:E48)</f>
        <v>6147</v>
      </c>
      <c r="F44" s="25">
        <v>16438</v>
      </c>
      <c r="G44" s="25">
        <f t="shared" si="1"/>
        <v>10291</v>
      </c>
      <c r="H44" s="26">
        <f>(F44/E44)*100</f>
        <v>267.41499918659508</v>
      </c>
    </row>
    <row r="45" spans="1:8" s="23" customFormat="1" ht="20.100000000000001" customHeight="1">
      <c r="A45" s="33" t="s">
        <v>67</v>
      </c>
      <c r="B45" s="89" t="s">
        <v>68</v>
      </c>
      <c r="C45" s="25">
        <v>1432</v>
      </c>
      <c r="D45" s="25">
        <v>1212</v>
      </c>
      <c r="E45" s="27"/>
      <c r="F45" s="25">
        <v>0</v>
      </c>
      <c r="G45" s="25">
        <f t="shared" si="1"/>
        <v>0</v>
      </c>
      <c r="H45" s="26"/>
    </row>
    <row r="46" spans="1:8" s="23" customFormat="1" ht="20.100000000000001" customHeight="1">
      <c r="A46" s="32" t="s">
        <v>69</v>
      </c>
      <c r="B46" s="89" t="s">
        <v>70</v>
      </c>
      <c r="C46" s="25">
        <v>34465</v>
      </c>
      <c r="D46" s="25">
        <v>42013</v>
      </c>
      <c r="E46" s="27"/>
      <c r="F46" s="25">
        <v>9031</v>
      </c>
      <c r="G46" s="25">
        <f t="shared" si="1"/>
        <v>9031</v>
      </c>
      <c r="H46" s="26"/>
    </row>
    <row r="47" spans="1:8" s="23" customFormat="1" ht="20.100000000000001" customHeight="1">
      <c r="A47" s="32" t="s">
        <v>71</v>
      </c>
      <c r="B47" s="89" t="s">
        <v>72</v>
      </c>
      <c r="C47" s="25"/>
      <c r="D47" s="25">
        <v>10630</v>
      </c>
      <c r="E47" s="27"/>
      <c r="F47" s="25">
        <v>209</v>
      </c>
      <c r="G47" s="25">
        <f t="shared" si="1"/>
        <v>209</v>
      </c>
      <c r="H47" s="26"/>
    </row>
    <row r="48" spans="1:8" s="23" customFormat="1" ht="20.100000000000001" customHeight="1">
      <c r="A48" s="32" t="s">
        <v>73</v>
      </c>
      <c r="B48" s="89" t="s">
        <v>74</v>
      </c>
      <c r="C48" s="25">
        <v>24720</v>
      </c>
      <c r="D48" s="25">
        <v>25777</v>
      </c>
      <c r="E48" s="25">
        <v>6147</v>
      </c>
      <c r="F48" s="25">
        <v>7198</v>
      </c>
      <c r="G48" s="25">
        <f t="shared" si="1"/>
        <v>1051</v>
      </c>
      <c r="H48" s="26">
        <f>(F48/E48)*100</f>
        <v>117.09777127053846</v>
      </c>
    </row>
    <row r="49" spans="1:8" s="23" customFormat="1" ht="20.100000000000001" customHeight="1">
      <c r="A49" s="34" t="s">
        <v>75</v>
      </c>
      <c r="B49" s="89">
        <v>2000</v>
      </c>
      <c r="C49" s="25">
        <f>C50+C80</f>
        <v>191599</v>
      </c>
      <c r="D49" s="25">
        <f>D50+D80</f>
        <v>227928</v>
      </c>
      <c r="E49" s="92">
        <f>E50+E76</f>
        <v>43777</v>
      </c>
      <c r="F49" s="25">
        <v>59530</v>
      </c>
      <c r="G49" s="25">
        <f t="shared" si="1"/>
        <v>15753</v>
      </c>
      <c r="H49" s="26">
        <f t="shared" ref="H49:H58" si="2">(F49/E49)*100</f>
        <v>135.98464947346781</v>
      </c>
    </row>
    <row r="50" spans="1:8" s="23" customFormat="1" ht="20.100000000000001" customHeight="1">
      <c r="A50" s="35" t="s">
        <v>76</v>
      </c>
      <c r="B50" s="88">
        <v>2010</v>
      </c>
      <c r="C50" s="25">
        <f>C51+C52+C53+C67+C68+C69+C74+C73</f>
        <v>191599</v>
      </c>
      <c r="D50" s="25">
        <f>D51+D52+D53+D67+D69+D73</f>
        <v>224158</v>
      </c>
      <c r="E50" s="27">
        <f>E51+E52+E53+E67+E68+E69+E74+E73</f>
        <v>43777</v>
      </c>
      <c r="F50" s="25">
        <v>59530</v>
      </c>
      <c r="G50" s="25">
        <f>G51+G52+G53+G67+G68+G69+G73+G74</f>
        <v>15753</v>
      </c>
      <c r="H50" s="26">
        <f t="shared" si="2"/>
        <v>135.98464947346781</v>
      </c>
    </row>
    <row r="51" spans="1:8" s="23" customFormat="1" ht="20.100000000000001" customHeight="1">
      <c r="A51" s="36" t="s">
        <v>77</v>
      </c>
      <c r="B51" s="89">
        <v>2010</v>
      </c>
      <c r="C51" s="25">
        <v>93201</v>
      </c>
      <c r="D51" s="25">
        <v>108640</v>
      </c>
      <c r="E51" s="27">
        <v>24100</v>
      </c>
      <c r="F51" s="25">
        <v>28585</v>
      </c>
      <c r="G51" s="25">
        <f t="shared" si="1"/>
        <v>4485</v>
      </c>
      <c r="H51" s="26">
        <f t="shared" si="2"/>
        <v>118.60995850622406</v>
      </c>
    </row>
    <row r="52" spans="1:8" s="23" customFormat="1" ht="20.100000000000001" customHeight="1">
      <c r="A52" s="36" t="s">
        <v>78</v>
      </c>
      <c r="B52" s="89">
        <v>2011</v>
      </c>
      <c r="C52" s="25">
        <v>20081</v>
      </c>
      <c r="D52" s="25">
        <v>23461</v>
      </c>
      <c r="E52" s="27">
        <v>5302</v>
      </c>
      <c r="F52" s="25">
        <v>6167</v>
      </c>
      <c r="G52" s="25">
        <f t="shared" si="1"/>
        <v>865</v>
      </c>
      <c r="H52" s="26">
        <f t="shared" si="2"/>
        <v>116.31459826480572</v>
      </c>
    </row>
    <row r="53" spans="1:8" s="23" customFormat="1" ht="20.100000000000001" customHeight="1">
      <c r="A53" s="37" t="s">
        <v>79</v>
      </c>
      <c r="B53" s="89">
        <v>2020</v>
      </c>
      <c r="C53" s="25">
        <f>C54+C55+C56+C57+C58+C59+C60</f>
        <v>53351</v>
      </c>
      <c r="D53" s="25">
        <f>D54+D55+D56+D57+D58+D59+D60</f>
        <v>65918</v>
      </c>
      <c r="E53" s="27">
        <f>E54+E55+E56+E57+E58+E59+E60</f>
        <v>8164</v>
      </c>
      <c r="F53" s="25">
        <v>17506</v>
      </c>
      <c r="G53" s="25">
        <f t="shared" si="1"/>
        <v>9342</v>
      </c>
      <c r="H53" s="26">
        <f t="shared" si="2"/>
        <v>214.42920137187653</v>
      </c>
    </row>
    <row r="54" spans="1:8" s="23" customFormat="1" ht="20.100000000000001" customHeight="1">
      <c r="A54" s="36" t="s">
        <v>80</v>
      </c>
      <c r="B54" s="89">
        <v>2021</v>
      </c>
      <c r="C54" s="25">
        <v>4313</v>
      </c>
      <c r="D54" s="25">
        <v>4266</v>
      </c>
      <c r="E54" s="27">
        <v>600</v>
      </c>
      <c r="F54" s="25">
        <v>1338</v>
      </c>
      <c r="G54" s="25">
        <f t="shared" si="1"/>
        <v>738</v>
      </c>
      <c r="H54" s="26">
        <f t="shared" si="2"/>
        <v>223</v>
      </c>
    </row>
    <row r="55" spans="1:8" s="23" customFormat="1" ht="20.100000000000001" customHeight="1">
      <c r="A55" s="36" t="s">
        <v>81</v>
      </c>
      <c r="B55" s="89">
        <v>2022</v>
      </c>
      <c r="C55" s="25">
        <v>29167</v>
      </c>
      <c r="D55" s="25">
        <f>42541+142-3770</f>
        <v>38913</v>
      </c>
      <c r="E55" s="27">
        <v>2870</v>
      </c>
      <c r="F55" s="25">
        <v>8016</v>
      </c>
      <c r="G55" s="25">
        <f t="shared" si="1"/>
        <v>5146</v>
      </c>
      <c r="H55" s="26">
        <f t="shared" si="2"/>
        <v>279.30313588850174</v>
      </c>
    </row>
    <row r="56" spans="1:8" s="23" customFormat="1" ht="20.100000000000001" customHeight="1">
      <c r="A56" s="36" t="s">
        <v>82</v>
      </c>
      <c r="B56" s="89">
        <v>2023</v>
      </c>
      <c r="C56" s="25">
        <v>3277</v>
      </c>
      <c r="D56" s="25">
        <v>3199</v>
      </c>
      <c r="E56" s="27">
        <v>500</v>
      </c>
      <c r="F56" s="25">
        <v>882</v>
      </c>
      <c r="G56" s="25">
        <f t="shared" si="1"/>
        <v>382</v>
      </c>
      <c r="H56" s="26">
        <f t="shared" si="2"/>
        <v>176.4</v>
      </c>
    </row>
    <row r="57" spans="1:8" s="23" customFormat="1" ht="20.100000000000001" customHeight="1">
      <c r="A57" s="36" t="s">
        <v>83</v>
      </c>
      <c r="B57" s="89">
        <v>2024</v>
      </c>
      <c r="C57" s="25">
        <v>5258</v>
      </c>
      <c r="D57" s="25">
        <v>5647</v>
      </c>
      <c r="E57" s="27">
        <v>600</v>
      </c>
      <c r="F57" s="25">
        <v>1974</v>
      </c>
      <c r="G57" s="25">
        <f t="shared" si="1"/>
        <v>1374</v>
      </c>
      <c r="H57" s="26">
        <f t="shared" si="2"/>
        <v>329</v>
      </c>
    </row>
    <row r="58" spans="1:8" s="23" customFormat="1" ht="20.100000000000001" customHeight="1">
      <c r="A58" s="36" t="s">
        <v>84</v>
      </c>
      <c r="B58" s="89">
        <v>2025</v>
      </c>
      <c r="C58" s="25">
        <v>103</v>
      </c>
      <c r="D58" s="25">
        <v>88</v>
      </c>
      <c r="E58" s="27">
        <v>125</v>
      </c>
      <c r="F58" s="25">
        <v>17</v>
      </c>
      <c r="G58" s="25">
        <f t="shared" si="1"/>
        <v>-108</v>
      </c>
      <c r="H58" s="26">
        <f t="shared" si="2"/>
        <v>13.600000000000001</v>
      </c>
    </row>
    <row r="59" spans="1:8" s="23" customFormat="1" ht="20.100000000000001" customHeight="1">
      <c r="A59" s="36" t="s">
        <v>85</v>
      </c>
      <c r="B59" s="89">
        <v>2026</v>
      </c>
      <c r="C59" s="25"/>
      <c r="D59" s="25"/>
      <c r="E59" s="27"/>
      <c r="F59" s="25">
        <v>0</v>
      </c>
      <c r="G59" s="25">
        <f t="shared" si="1"/>
        <v>0</v>
      </c>
      <c r="H59" s="26"/>
    </row>
    <row r="60" spans="1:8" s="23" customFormat="1" ht="20.100000000000001" customHeight="1">
      <c r="A60" s="36" t="s">
        <v>86</v>
      </c>
      <c r="B60" s="89">
        <v>2027</v>
      </c>
      <c r="C60" s="27">
        <f>C61+C62+C63+C64+C65+C66</f>
        <v>11233</v>
      </c>
      <c r="D60" s="27">
        <f>D61+D62+D63+D64+D65+D66</f>
        <v>13805</v>
      </c>
      <c r="E60" s="27">
        <f>E61+E62+E63+E64+E65+E66</f>
        <v>3469</v>
      </c>
      <c r="F60" s="27">
        <v>5279</v>
      </c>
      <c r="G60" s="25">
        <f t="shared" si="1"/>
        <v>1810</v>
      </c>
      <c r="H60" s="26">
        <f>(F60/E60)*100</f>
        <v>152.17641971749785</v>
      </c>
    </row>
    <row r="61" spans="1:8" s="23" customFormat="1" ht="20.100000000000001" customHeight="1">
      <c r="A61" s="36" t="s">
        <v>87</v>
      </c>
      <c r="B61" s="89">
        <v>2028</v>
      </c>
      <c r="C61" s="25">
        <v>5672</v>
      </c>
      <c r="D61" s="25">
        <v>7588</v>
      </c>
      <c r="E61" s="27">
        <v>2243</v>
      </c>
      <c r="F61" s="25">
        <v>2740</v>
      </c>
      <c r="G61" s="25">
        <f t="shared" si="1"/>
        <v>497</v>
      </c>
      <c r="H61" s="26">
        <f>(F61/E61)*100</f>
        <v>122.15782434239857</v>
      </c>
    </row>
    <row r="62" spans="1:8" s="23" customFormat="1" ht="20.100000000000001" customHeight="1">
      <c r="A62" s="36" t="s">
        <v>88</v>
      </c>
      <c r="B62" s="89">
        <v>2029</v>
      </c>
      <c r="C62" s="25">
        <v>648</v>
      </c>
      <c r="D62" s="25">
        <v>834</v>
      </c>
      <c r="E62" s="27">
        <v>169</v>
      </c>
      <c r="F62" s="25">
        <v>350</v>
      </c>
      <c r="G62" s="25">
        <f t="shared" si="1"/>
        <v>181</v>
      </c>
      <c r="H62" s="26">
        <f>(F62/E62)*100</f>
        <v>207.10059171597632</v>
      </c>
    </row>
    <row r="63" spans="1:8" s="23" customFormat="1" ht="20.100000000000001" customHeight="1">
      <c r="A63" s="36" t="s">
        <v>89</v>
      </c>
      <c r="B63" s="89">
        <v>2030</v>
      </c>
      <c r="C63" s="25">
        <v>4855</v>
      </c>
      <c r="D63" s="25">
        <v>5284</v>
      </c>
      <c r="E63" s="27">
        <v>1031</v>
      </c>
      <c r="F63" s="25">
        <v>2166</v>
      </c>
      <c r="G63" s="25">
        <f t="shared" si="1"/>
        <v>1135</v>
      </c>
      <c r="H63" s="26">
        <f>(F63/E63)*100</f>
        <v>210.08729388942774</v>
      </c>
    </row>
    <row r="64" spans="1:8" s="23" customFormat="1" ht="20.100000000000001" customHeight="1">
      <c r="A64" s="36" t="s">
        <v>90</v>
      </c>
      <c r="B64" s="89">
        <v>2031</v>
      </c>
      <c r="C64" s="25"/>
      <c r="D64" s="25"/>
      <c r="E64" s="27"/>
      <c r="F64" s="25"/>
      <c r="G64" s="25">
        <f t="shared" si="1"/>
        <v>0</v>
      </c>
      <c r="H64" s="26"/>
    </row>
    <row r="65" spans="1:8" s="23" customFormat="1" ht="20.100000000000001" customHeight="1">
      <c r="A65" s="36" t="s">
        <v>91</v>
      </c>
      <c r="B65" s="89">
        <v>2032</v>
      </c>
      <c r="C65" s="25">
        <v>58</v>
      </c>
      <c r="D65" s="25">
        <v>99</v>
      </c>
      <c r="E65" s="27">
        <v>26</v>
      </c>
      <c r="F65" s="25">
        <v>23</v>
      </c>
      <c r="G65" s="25">
        <f t="shared" si="1"/>
        <v>-3</v>
      </c>
      <c r="H65" s="26">
        <f>(F65/E65)*100</f>
        <v>88.461538461538453</v>
      </c>
    </row>
    <row r="66" spans="1:8" s="23" customFormat="1" ht="20.100000000000001" customHeight="1">
      <c r="A66" s="36" t="s">
        <v>92</v>
      </c>
      <c r="B66" s="89">
        <v>2033</v>
      </c>
      <c r="C66" s="25"/>
      <c r="D66" s="25">
        <f>F66</f>
        <v>0</v>
      </c>
      <c r="E66" s="27"/>
      <c r="F66" s="25"/>
      <c r="G66" s="25">
        <f t="shared" si="1"/>
        <v>0</v>
      </c>
      <c r="H66" s="26"/>
    </row>
    <row r="67" spans="1:8" s="23" customFormat="1" ht="20.100000000000001" customHeight="1">
      <c r="A67" s="36" t="s">
        <v>93</v>
      </c>
      <c r="B67" s="89">
        <v>2030</v>
      </c>
      <c r="C67" s="25">
        <v>13</v>
      </c>
      <c r="D67" s="25">
        <v>30</v>
      </c>
      <c r="E67" s="27">
        <v>7</v>
      </c>
      <c r="F67" s="25">
        <v>0</v>
      </c>
      <c r="G67" s="25">
        <f t="shared" si="1"/>
        <v>-7</v>
      </c>
      <c r="H67" s="26">
        <f>(F67/E67)*100</f>
        <v>0</v>
      </c>
    </row>
    <row r="68" spans="1:8" s="23" customFormat="1" ht="20.100000000000001" customHeight="1">
      <c r="A68" s="36" t="s">
        <v>94</v>
      </c>
      <c r="B68" s="89">
        <v>2040</v>
      </c>
      <c r="C68" s="25"/>
      <c r="D68" s="25">
        <f>F68</f>
        <v>0</v>
      </c>
      <c r="E68" s="27"/>
      <c r="F68" s="25"/>
      <c r="G68" s="25">
        <f t="shared" si="1"/>
        <v>0</v>
      </c>
      <c r="H68" s="26"/>
    </row>
    <row r="69" spans="1:8" s="23" customFormat="1" ht="20.100000000000001" customHeight="1">
      <c r="A69" s="36" t="s">
        <v>95</v>
      </c>
      <c r="B69" s="89">
        <v>2050</v>
      </c>
      <c r="C69" s="25">
        <f>C70</f>
        <v>233</v>
      </c>
      <c r="D69" s="25">
        <v>332</v>
      </c>
      <c r="E69" s="27">
        <f>E70+E71+E72</f>
        <v>57</v>
      </c>
      <c r="F69" s="25">
        <v>74</v>
      </c>
      <c r="G69" s="25">
        <f t="shared" si="1"/>
        <v>17</v>
      </c>
      <c r="H69" s="26">
        <f>(F69/E69)*100</f>
        <v>129.82456140350877</v>
      </c>
    </row>
    <row r="70" spans="1:8" s="23" customFormat="1" ht="20.100000000000001" customHeight="1">
      <c r="A70" s="36" t="s">
        <v>96</v>
      </c>
      <c r="B70" s="89">
        <v>2051</v>
      </c>
      <c r="C70" s="25">
        <v>233</v>
      </c>
      <c r="D70" s="25">
        <v>332</v>
      </c>
      <c r="E70" s="27">
        <v>57</v>
      </c>
      <c r="F70" s="25">
        <v>74</v>
      </c>
      <c r="G70" s="25">
        <f t="shared" si="1"/>
        <v>17</v>
      </c>
      <c r="H70" s="26">
        <f>(F70/E70)*100</f>
        <v>129.82456140350877</v>
      </c>
    </row>
    <row r="71" spans="1:8" s="23" customFormat="1" ht="20.100000000000001" customHeight="1">
      <c r="A71" s="36" t="s">
        <v>97</v>
      </c>
      <c r="B71" s="89">
        <v>2052</v>
      </c>
      <c r="C71" s="25">
        <f>E71</f>
        <v>0</v>
      </c>
      <c r="D71" s="25">
        <f>F71</f>
        <v>0</v>
      </c>
      <c r="E71" s="27"/>
      <c r="F71" s="25"/>
      <c r="G71" s="25">
        <f t="shared" si="1"/>
        <v>0</v>
      </c>
      <c r="H71" s="26"/>
    </row>
    <row r="72" spans="1:8" s="23" customFormat="1" ht="20.100000000000001" customHeight="1">
      <c r="A72" s="36" t="s">
        <v>98</v>
      </c>
      <c r="B72" s="89">
        <v>2053</v>
      </c>
      <c r="C72" s="25"/>
      <c r="D72" s="25">
        <f>F72</f>
        <v>0</v>
      </c>
      <c r="E72" s="27"/>
      <c r="F72" s="25"/>
      <c r="G72" s="25">
        <f t="shared" si="1"/>
        <v>0</v>
      </c>
      <c r="H72" s="26"/>
    </row>
    <row r="73" spans="1:8" s="23" customFormat="1" ht="20.100000000000001" customHeight="1">
      <c r="A73" s="36" t="s">
        <v>99</v>
      </c>
      <c r="B73" s="89">
        <v>2060</v>
      </c>
      <c r="C73" s="25">
        <v>24720</v>
      </c>
      <c r="D73" s="25">
        <v>25777</v>
      </c>
      <c r="E73" s="27">
        <v>6147</v>
      </c>
      <c r="F73" s="25">
        <v>7198</v>
      </c>
      <c r="G73" s="25">
        <f t="shared" si="1"/>
        <v>1051</v>
      </c>
      <c r="H73" s="26">
        <f>(F73/E73)*100</f>
        <v>117.09777127053846</v>
      </c>
    </row>
    <row r="74" spans="1:8" s="23" customFormat="1" ht="20.100000000000001" customHeight="1">
      <c r="A74" s="36" t="s">
        <v>100</v>
      </c>
      <c r="B74" s="89">
        <v>2070</v>
      </c>
      <c r="C74" s="25"/>
      <c r="D74" s="25">
        <f>F74</f>
        <v>0</v>
      </c>
      <c r="E74" s="27"/>
      <c r="F74" s="25"/>
      <c r="G74" s="25">
        <f t="shared" si="1"/>
        <v>0</v>
      </c>
      <c r="H74" s="26"/>
    </row>
    <row r="75" spans="1:8" s="23" customFormat="1" ht="20.100000000000001" customHeight="1">
      <c r="A75" s="35" t="s">
        <v>101</v>
      </c>
      <c r="B75" s="89">
        <v>2100</v>
      </c>
      <c r="C75" s="25">
        <f t="shared" ref="C75:D90" si="3">E75</f>
        <v>0</v>
      </c>
      <c r="D75" s="25">
        <f>D80</f>
        <v>3770</v>
      </c>
      <c r="E75" s="27">
        <f>E76+E77+E80+E83+E87+E88</f>
        <v>0</v>
      </c>
      <c r="F75" s="30">
        <v>0</v>
      </c>
      <c r="G75" s="25">
        <f t="shared" si="1"/>
        <v>0</v>
      </c>
      <c r="H75" s="26"/>
    </row>
    <row r="76" spans="1:8" s="23" customFormat="1" ht="20.100000000000001" customHeight="1">
      <c r="A76" s="36" t="s">
        <v>102</v>
      </c>
      <c r="B76" s="89">
        <v>2110</v>
      </c>
      <c r="C76" s="25">
        <f t="shared" si="3"/>
        <v>0</v>
      </c>
      <c r="D76" s="25">
        <f>F76</f>
        <v>0</v>
      </c>
      <c r="E76" s="27"/>
      <c r="F76" s="30"/>
      <c r="G76" s="25">
        <f t="shared" si="1"/>
        <v>0</v>
      </c>
      <c r="H76" s="26"/>
    </row>
    <row r="77" spans="1:8" s="23" customFormat="1">
      <c r="A77" s="36" t="s">
        <v>103</v>
      </c>
      <c r="B77" s="89">
        <v>2120</v>
      </c>
      <c r="C77" s="25">
        <f t="shared" si="3"/>
        <v>0</v>
      </c>
      <c r="D77" s="25">
        <f>F77</f>
        <v>0</v>
      </c>
      <c r="E77" s="27">
        <f>E78+E79</f>
        <v>0</v>
      </c>
      <c r="F77" s="38">
        <v>0</v>
      </c>
      <c r="G77" s="25">
        <f t="shared" si="1"/>
        <v>0</v>
      </c>
      <c r="H77" s="31"/>
    </row>
    <row r="78" spans="1:8" s="23" customFormat="1" ht="20.100000000000001" customHeight="1">
      <c r="A78" s="36" t="s">
        <v>104</v>
      </c>
      <c r="B78" s="89">
        <v>2121</v>
      </c>
      <c r="C78" s="25">
        <f t="shared" si="3"/>
        <v>0</v>
      </c>
      <c r="D78" s="25">
        <f>F78</f>
        <v>0</v>
      </c>
      <c r="E78" s="27"/>
      <c r="F78" s="25"/>
      <c r="G78" s="25">
        <f t="shared" si="1"/>
        <v>0</v>
      </c>
      <c r="H78" s="26"/>
    </row>
    <row r="79" spans="1:8" s="23" customFormat="1">
      <c r="A79" s="36" t="s">
        <v>105</v>
      </c>
      <c r="B79" s="89">
        <v>2122</v>
      </c>
      <c r="C79" s="25">
        <f t="shared" si="3"/>
        <v>0</v>
      </c>
      <c r="D79" s="25">
        <f>F79</f>
        <v>0</v>
      </c>
      <c r="E79" s="27"/>
      <c r="F79" s="25"/>
      <c r="G79" s="25">
        <f t="shared" si="1"/>
        <v>0</v>
      </c>
      <c r="H79" s="26"/>
    </row>
    <row r="80" spans="1:8" s="23" customFormat="1" ht="20.100000000000001" customHeight="1">
      <c r="A80" s="36" t="s">
        <v>106</v>
      </c>
      <c r="B80" s="89">
        <v>2130</v>
      </c>
      <c r="C80" s="25">
        <f t="shared" si="3"/>
        <v>0</v>
      </c>
      <c r="D80" s="25">
        <v>3770</v>
      </c>
      <c r="E80" s="27">
        <f>E81+E82</f>
        <v>0</v>
      </c>
      <c r="F80" s="25">
        <v>0</v>
      </c>
      <c r="G80" s="25">
        <f t="shared" si="1"/>
        <v>0</v>
      </c>
      <c r="H80" s="26"/>
    </row>
    <row r="81" spans="1:8" s="23" customFormat="1" ht="20.100000000000001" customHeight="1">
      <c r="A81" s="36" t="s">
        <v>107</v>
      </c>
      <c r="B81" s="89">
        <v>2131</v>
      </c>
      <c r="C81" s="25">
        <f t="shared" si="3"/>
        <v>0</v>
      </c>
      <c r="D81" s="25"/>
      <c r="E81" s="27"/>
      <c r="F81" s="25">
        <v>0</v>
      </c>
      <c r="G81" s="25">
        <f t="shared" si="1"/>
        <v>0</v>
      </c>
      <c r="H81" s="26"/>
    </row>
    <row r="82" spans="1:8" s="23" customFormat="1" ht="20.100000000000001" customHeight="1">
      <c r="A82" s="36" t="s">
        <v>108</v>
      </c>
      <c r="B82" s="89">
        <v>2132</v>
      </c>
      <c r="C82" s="25">
        <f t="shared" si="3"/>
        <v>0</v>
      </c>
      <c r="D82" s="25">
        <v>3770</v>
      </c>
      <c r="E82" s="27"/>
      <c r="F82" s="25">
        <v>0</v>
      </c>
      <c r="G82" s="25">
        <f t="shared" si="1"/>
        <v>0</v>
      </c>
      <c r="H82" s="26"/>
    </row>
    <row r="83" spans="1:8" s="23" customFormat="1" ht="20.100000000000001" customHeight="1">
      <c r="A83" s="36" t="s">
        <v>109</v>
      </c>
      <c r="B83" s="89">
        <v>2140</v>
      </c>
      <c r="C83" s="25">
        <f t="shared" si="3"/>
        <v>0</v>
      </c>
      <c r="D83" s="25">
        <f t="shared" si="3"/>
        <v>0</v>
      </c>
      <c r="E83" s="27">
        <f>E84+E85+E86</f>
        <v>0</v>
      </c>
      <c r="F83" s="25">
        <v>0</v>
      </c>
      <c r="G83" s="25">
        <f t="shared" si="1"/>
        <v>0</v>
      </c>
      <c r="H83" s="26"/>
    </row>
    <row r="84" spans="1:8" s="23" customFormat="1" ht="20.100000000000001" customHeight="1">
      <c r="A84" s="36" t="s">
        <v>110</v>
      </c>
      <c r="B84" s="89">
        <v>2141</v>
      </c>
      <c r="C84" s="25">
        <f t="shared" si="3"/>
        <v>0</v>
      </c>
      <c r="D84" s="25">
        <f t="shared" si="3"/>
        <v>0</v>
      </c>
      <c r="E84" s="27"/>
      <c r="F84" s="25"/>
      <c r="G84" s="25">
        <f t="shared" si="1"/>
        <v>0</v>
      </c>
      <c r="H84" s="26"/>
    </row>
    <row r="85" spans="1:8" s="23" customFormat="1" ht="20.100000000000001" customHeight="1">
      <c r="A85" s="36" t="s">
        <v>111</v>
      </c>
      <c r="B85" s="89">
        <v>2142</v>
      </c>
      <c r="C85" s="25">
        <f t="shared" si="3"/>
        <v>0</v>
      </c>
      <c r="D85" s="25">
        <f t="shared" si="3"/>
        <v>0</v>
      </c>
      <c r="E85" s="27"/>
      <c r="F85" s="25"/>
      <c r="G85" s="25">
        <f t="shared" si="1"/>
        <v>0</v>
      </c>
      <c r="H85" s="26"/>
    </row>
    <row r="86" spans="1:8" s="23" customFormat="1" ht="20.100000000000001" customHeight="1">
      <c r="A86" s="36" t="s">
        <v>112</v>
      </c>
      <c r="B86" s="89">
        <v>2143</v>
      </c>
      <c r="C86" s="25">
        <f t="shared" si="3"/>
        <v>0</v>
      </c>
      <c r="D86" s="25">
        <f t="shared" si="3"/>
        <v>0</v>
      </c>
      <c r="E86" s="27"/>
      <c r="F86" s="30"/>
      <c r="G86" s="25">
        <f t="shared" si="1"/>
        <v>0</v>
      </c>
      <c r="H86" s="31"/>
    </row>
    <row r="87" spans="1:8" s="23" customFormat="1" ht="20.100000000000001" customHeight="1">
      <c r="A87" s="36" t="s">
        <v>113</v>
      </c>
      <c r="B87" s="89">
        <v>2150</v>
      </c>
      <c r="C87" s="25">
        <f t="shared" si="3"/>
        <v>0</v>
      </c>
      <c r="D87" s="25">
        <f t="shared" si="3"/>
        <v>0</v>
      </c>
      <c r="E87" s="27"/>
      <c r="F87" s="25"/>
      <c r="G87" s="25">
        <f t="shared" si="1"/>
        <v>0</v>
      </c>
      <c r="H87" s="26"/>
    </row>
    <row r="88" spans="1:8" s="23" customFormat="1" ht="20.100000000000001" customHeight="1">
      <c r="A88" s="36" t="s">
        <v>114</v>
      </c>
      <c r="B88" s="89">
        <v>2160</v>
      </c>
      <c r="C88" s="25">
        <f t="shared" si="3"/>
        <v>0</v>
      </c>
      <c r="D88" s="25">
        <f t="shared" si="3"/>
        <v>0</v>
      </c>
      <c r="E88" s="27"/>
      <c r="F88" s="25"/>
      <c r="G88" s="25">
        <f t="shared" si="1"/>
        <v>0</v>
      </c>
      <c r="H88" s="26"/>
    </row>
    <row r="89" spans="1:8" s="23" customFormat="1" ht="20.100000000000001" customHeight="1">
      <c r="A89" s="36" t="s">
        <v>115</v>
      </c>
      <c r="B89" s="89">
        <v>2170</v>
      </c>
      <c r="C89" s="25">
        <f t="shared" si="3"/>
        <v>0</v>
      </c>
      <c r="D89" s="25">
        <f t="shared" si="3"/>
        <v>0</v>
      </c>
      <c r="E89" s="27"/>
      <c r="F89" s="25"/>
      <c r="G89" s="25">
        <f t="shared" si="1"/>
        <v>0</v>
      </c>
      <c r="H89" s="26"/>
    </row>
    <row r="90" spans="1:8" s="23" customFormat="1" ht="20.100000000000001" customHeight="1">
      <c r="A90" s="36"/>
      <c r="B90" s="89">
        <v>2171</v>
      </c>
      <c r="C90" s="25">
        <f t="shared" si="3"/>
        <v>0</v>
      </c>
      <c r="D90" s="25">
        <f t="shared" si="3"/>
        <v>0</v>
      </c>
      <c r="E90" s="27"/>
      <c r="F90" s="25"/>
      <c r="G90" s="25">
        <f t="shared" si="1"/>
        <v>0</v>
      </c>
      <c r="H90" s="26"/>
    </row>
    <row r="91" spans="1:8" s="23" customFormat="1" ht="20.100000000000001" customHeight="1">
      <c r="A91" s="24" t="s">
        <v>116</v>
      </c>
      <c r="B91" s="89">
        <v>4000</v>
      </c>
      <c r="C91" s="30">
        <f>C32+C35+C36+C39</f>
        <v>228775</v>
      </c>
      <c r="D91" s="30">
        <f>D32+D35+D36+D39</f>
        <v>285323</v>
      </c>
      <c r="E91" s="30">
        <f>E32+E35+E36+E39</f>
        <v>43777</v>
      </c>
      <c r="F91" s="30">
        <v>72475</v>
      </c>
      <c r="G91" s="25">
        <f t="shared" si="1"/>
        <v>28698</v>
      </c>
      <c r="H91" s="31">
        <f>(F91/E91)*100</f>
        <v>165.55497178883888</v>
      </c>
    </row>
    <row r="92" spans="1:8" s="23" customFormat="1" ht="20.100000000000001" customHeight="1">
      <c r="A92" s="24" t="s">
        <v>117</v>
      </c>
      <c r="B92" s="89">
        <v>5000</v>
      </c>
      <c r="C92" s="25">
        <f>C49+C75</f>
        <v>191599</v>
      </c>
      <c r="D92" s="25">
        <f>D50+D75</f>
        <v>227928</v>
      </c>
      <c r="E92" s="27">
        <f>E49+E75</f>
        <v>43777</v>
      </c>
      <c r="F92" s="25">
        <v>59530</v>
      </c>
      <c r="G92" s="25">
        <f t="shared" si="1"/>
        <v>15753</v>
      </c>
      <c r="H92" s="26">
        <f>(F92/E92)*100</f>
        <v>135.98464947346781</v>
      </c>
    </row>
    <row r="93" spans="1:8" s="23" customFormat="1" ht="20.100000000000001" customHeight="1" thickBot="1">
      <c r="A93" s="39" t="s">
        <v>118</v>
      </c>
      <c r="B93" s="89">
        <v>6000</v>
      </c>
      <c r="C93" s="25">
        <f>C91-C92</f>
        <v>37176</v>
      </c>
      <c r="D93" s="25">
        <f>D91-D92</f>
        <v>57395</v>
      </c>
      <c r="E93" s="30">
        <f>E91-E92</f>
        <v>0</v>
      </c>
      <c r="F93" s="25">
        <v>12945</v>
      </c>
      <c r="G93" s="25">
        <f t="shared" si="1"/>
        <v>12945</v>
      </c>
      <c r="H93" s="26"/>
    </row>
    <row r="94" spans="1:8" s="23" customFormat="1" ht="19.5" thickBot="1">
      <c r="A94" s="104" t="s">
        <v>119</v>
      </c>
      <c r="B94" s="105"/>
      <c r="C94" s="105"/>
      <c r="D94" s="105"/>
      <c r="E94" s="105"/>
      <c r="F94" s="105"/>
      <c r="G94" s="105"/>
      <c r="H94" s="106"/>
    </row>
    <row r="95" spans="1:8" s="23" customFormat="1" ht="41.25" customHeight="1">
      <c r="A95" s="40" t="s">
        <v>120</v>
      </c>
      <c r="B95" s="89">
        <v>7100</v>
      </c>
      <c r="C95" s="30">
        <f>C96+C97+C98+C99</f>
        <v>92</v>
      </c>
      <c r="D95" s="30">
        <v>308</v>
      </c>
      <c r="E95" s="30">
        <f>E96+E97+E98+E99</f>
        <v>23</v>
      </c>
      <c r="F95" s="30">
        <v>62</v>
      </c>
      <c r="G95" s="30">
        <f>F95-E95</f>
        <v>39</v>
      </c>
      <c r="H95" s="31">
        <f>(F95/E95)*100</f>
        <v>269.56521739130437</v>
      </c>
    </row>
    <row r="96" spans="1:8" s="23" customFormat="1" ht="37.5">
      <c r="A96" s="41" t="s">
        <v>121</v>
      </c>
      <c r="B96" s="89">
        <v>7110</v>
      </c>
      <c r="C96" s="27">
        <v>92</v>
      </c>
      <c r="D96" s="27">
        <v>308</v>
      </c>
      <c r="E96" s="93">
        <v>23</v>
      </c>
      <c r="F96" s="27">
        <v>62</v>
      </c>
      <c r="G96" s="30">
        <f>F96-E96</f>
        <v>39</v>
      </c>
      <c r="H96" s="31">
        <f>(F96/E96)*100</f>
        <v>269.56521739130437</v>
      </c>
    </row>
    <row r="97" spans="1:8" s="23" customFormat="1" ht="37.5">
      <c r="A97" s="42" t="s">
        <v>122</v>
      </c>
      <c r="B97" s="90">
        <v>7120</v>
      </c>
      <c r="C97" s="27">
        <v>0</v>
      </c>
      <c r="D97" s="27">
        <f t="shared" ref="D97:D107" si="4">F97</f>
        <v>0</v>
      </c>
      <c r="E97" s="94"/>
      <c r="F97" s="27"/>
      <c r="G97" s="30">
        <f t="shared" ref="G97:G108" si="5">F97-E97</f>
        <v>0</v>
      </c>
      <c r="H97" s="31"/>
    </row>
    <row r="98" spans="1:8" s="23" customFormat="1" ht="19.5" customHeight="1">
      <c r="A98" s="43" t="s">
        <v>123</v>
      </c>
      <c r="B98" s="90">
        <v>7130</v>
      </c>
      <c r="C98" s="27">
        <v>0</v>
      </c>
      <c r="D98" s="27">
        <f t="shared" si="4"/>
        <v>0</v>
      </c>
      <c r="E98" s="95"/>
      <c r="F98" s="27"/>
      <c r="G98" s="30">
        <f t="shared" si="5"/>
        <v>0</v>
      </c>
      <c r="H98" s="31"/>
    </row>
    <row r="99" spans="1:8" s="23" customFormat="1">
      <c r="A99" s="43" t="s">
        <v>124</v>
      </c>
      <c r="B99" s="90">
        <v>7140</v>
      </c>
      <c r="C99" s="27">
        <v>0</v>
      </c>
      <c r="D99" s="27">
        <f t="shared" si="4"/>
        <v>0</v>
      </c>
      <c r="E99" s="95"/>
      <c r="F99" s="27"/>
      <c r="G99" s="30">
        <f t="shared" si="5"/>
        <v>0</v>
      </c>
      <c r="H99" s="31"/>
    </row>
    <row r="100" spans="1:8" s="23" customFormat="1" ht="37.5">
      <c r="A100" s="44" t="s">
        <v>125</v>
      </c>
      <c r="B100" s="90">
        <v>7200</v>
      </c>
      <c r="C100" s="27">
        <f>C101+C102</f>
        <v>16737</v>
      </c>
      <c r="D100" s="27">
        <v>19528</v>
      </c>
      <c r="E100" s="30">
        <f>E101+E102</f>
        <v>4338</v>
      </c>
      <c r="F100" s="27">
        <v>5140</v>
      </c>
      <c r="G100" s="30">
        <f t="shared" si="5"/>
        <v>802</v>
      </c>
      <c r="H100" s="31">
        <f t="shared" ref="H100:H108" si="6">(F100/E100)*100</f>
        <v>118.48778238819733</v>
      </c>
    </row>
    <row r="101" spans="1:8" s="23" customFormat="1">
      <c r="A101" s="41" t="s">
        <v>126</v>
      </c>
      <c r="B101" s="90">
        <v>7210</v>
      </c>
      <c r="C101" s="27">
        <v>16737</v>
      </c>
      <c r="D101" s="27">
        <v>19528</v>
      </c>
      <c r="E101" s="93">
        <v>4338</v>
      </c>
      <c r="F101" s="27">
        <v>5140</v>
      </c>
      <c r="G101" s="30">
        <f t="shared" si="5"/>
        <v>802</v>
      </c>
      <c r="H101" s="31">
        <f t="shared" si="6"/>
        <v>118.48778238819733</v>
      </c>
    </row>
    <row r="102" spans="1:8" s="23" customFormat="1">
      <c r="A102" s="42" t="s">
        <v>127</v>
      </c>
      <c r="B102" s="91">
        <v>7220</v>
      </c>
      <c r="C102" s="27">
        <v>0</v>
      </c>
      <c r="D102" s="27">
        <f t="shared" si="4"/>
        <v>0</v>
      </c>
      <c r="E102" s="94"/>
      <c r="F102" s="27"/>
      <c r="G102" s="30">
        <f t="shared" si="5"/>
        <v>0</v>
      </c>
      <c r="H102" s="31"/>
    </row>
    <row r="103" spans="1:8" s="23" customFormat="1" ht="49.5" customHeight="1">
      <c r="A103" s="44" t="s">
        <v>128</v>
      </c>
      <c r="B103" s="90">
        <v>7300</v>
      </c>
      <c r="C103" s="45">
        <f>C104+C105+C106+C107</f>
        <v>21478</v>
      </c>
      <c r="D103" s="45">
        <f>D104+D105+D106+D107</f>
        <v>25466</v>
      </c>
      <c r="E103" s="30">
        <f>E104+E105+E106+E107</f>
        <v>5663</v>
      </c>
      <c r="F103" s="45">
        <v>6971</v>
      </c>
      <c r="G103" s="30">
        <f t="shared" si="5"/>
        <v>1308</v>
      </c>
      <c r="H103" s="31">
        <f t="shared" si="6"/>
        <v>123.09729825180999</v>
      </c>
    </row>
    <row r="104" spans="1:8" s="23" customFormat="1" ht="25.5" customHeight="1">
      <c r="A104" s="43" t="s">
        <v>129</v>
      </c>
      <c r="B104" s="90">
        <v>7310</v>
      </c>
      <c r="C104" s="45">
        <v>20081</v>
      </c>
      <c r="D104" s="27">
        <v>23461</v>
      </c>
      <c r="E104" s="93">
        <v>5302</v>
      </c>
      <c r="F104" s="45">
        <v>6167</v>
      </c>
      <c r="G104" s="30">
        <f t="shared" si="5"/>
        <v>865</v>
      </c>
      <c r="H104" s="31">
        <f t="shared" si="6"/>
        <v>116.31459826480572</v>
      </c>
    </row>
    <row r="105" spans="1:8" s="23" customFormat="1" ht="22.5" customHeight="1">
      <c r="A105" s="43" t="s">
        <v>130</v>
      </c>
      <c r="B105" s="90">
        <v>7320</v>
      </c>
      <c r="C105" s="25">
        <v>1397</v>
      </c>
      <c r="D105" s="27">
        <v>2005</v>
      </c>
      <c r="E105" s="93">
        <v>361</v>
      </c>
      <c r="F105" s="25">
        <v>804</v>
      </c>
      <c r="G105" s="30">
        <f t="shared" si="5"/>
        <v>443</v>
      </c>
      <c r="H105" s="31">
        <f t="shared" si="6"/>
        <v>222.71468144044323</v>
      </c>
    </row>
    <row r="106" spans="1:8" s="23" customFormat="1" ht="19.5" customHeight="1">
      <c r="A106" s="43" t="s">
        <v>131</v>
      </c>
      <c r="B106" s="90">
        <v>7330</v>
      </c>
      <c r="C106" s="25">
        <v>0</v>
      </c>
      <c r="D106" s="27">
        <f t="shared" si="4"/>
        <v>0</v>
      </c>
      <c r="E106" s="94"/>
      <c r="F106" s="25">
        <v>0</v>
      </c>
      <c r="G106" s="30">
        <f t="shared" si="5"/>
        <v>0</v>
      </c>
      <c r="H106" s="31"/>
    </row>
    <row r="107" spans="1:8" s="23" customFormat="1" ht="33" customHeight="1">
      <c r="A107" s="43" t="s">
        <v>132</v>
      </c>
      <c r="B107" s="90">
        <v>7340</v>
      </c>
      <c r="C107" s="25">
        <v>0</v>
      </c>
      <c r="D107" s="27">
        <f t="shared" si="4"/>
        <v>0</v>
      </c>
      <c r="E107" s="94"/>
      <c r="F107" s="25"/>
      <c r="G107" s="30">
        <f t="shared" si="5"/>
        <v>0</v>
      </c>
      <c r="H107" s="31"/>
    </row>
    <row r="108" spans="1:8" s="23" customFormat="1" ht="22.5" customHeight="1" thickBot="1">
      <c r="A108" s="44" t="s">
        <v>133</v>
      </c>
      <c r="B108" s="90">
        <v>7000</v>
      </c>
      <c r="C108" s="45">
        <f>C103+C100+C95</f>
        <v>38307</v>
      </c>
      <c r="D108" s="45">
        <f>D103+D100+D95</f>
        <v>45302</v>
      </c>
      <c r="E108" s="30">
        <f>E103+E100+E95</f>
        <v>10024</v>
      </c>
      <c r="F108" s="45">
        <v>12173</v>
      </c>
      <c r="G108" s="30">
        <f t="shared" si="5"/>
        <v>2149</v>
      </c>
      <c r="H108" s="31">
        <f t="shared" si="6"/>
        <v>121.43854748603351</v>
      </c>
    </row>
    <row r="109" spans="1:8" s="23" customFormat="1" ht="19.5" thickBot="1">
      <c r="A109" s="107" t="s">
        <v>134</v>
      </c>
      <c r="B109" s="108"/>
      <c r="C109" s="108"/>
      <c r="D109" s="108"/>
      <c r="E109" s="108"/>
      <c r="F109" s="108"/>
      <c r="G109" s="108"/>
      <c r="H109" s="109"/>
    </row>
    <row r="110" spans="1:8" s="23" customFormat="1" ht="20.100000000000001" customHeight="1">
      <c r="A110" s="46" t="s">
        <v>135</v>
      </c>
      <c r="B110" s="47">
        <v>8000</v>
      </c>
      <c r="C110" s="45">
        <f>C111+C112+C113+C114+C115+C116</f>
        <v>24968</v>
      </c>
      <c r="D110" s="45">
        <f>D111+D112+D113+D114+D115+D116</f>
        <v>46467</v>
      </c>
      <c r="E110" s="45">
        <f>E111+E112+E113+E114+E115+E116</f>
        <v>0</v>
      </c>
      <c r="F110" s="45">
        <v>18516</v>
      </c>
      <c r="G110" s="30">
        <f>F110-E110</f>
        <v>18516</v>
      </c>
      <c r="H110" s="31"/>
    </row>
    <row r="111" spans="1:8" s="23" customFormat="1" ht="20.100000000000001" customHeight="1">
      <c r="A111" s="41" t="s">
        <v>136</v>
      </c>
      <c r="B111" s="48">
        <v>8010</v>
      </c>
      <c r="C111" s="25"/>
      <c r="D111" s="25"/>
      <c r="E111" s="25"/>
      <c r="F111" s="25"/>
      <c r="G111" s="30">
        <f t="shared" ref="G111:G121" si="7">F111-E111</f>
        <v>0</v>
      </c>
      <c r="H111" s="31"/>
    </row>
    <row r="112" spans="1:8" s="23" customFormat="1" ht="20.100000000000001" customHeight="1">
      <c r="A112" s="41" t="s">
        <v>137</v>
      </c>
      <c r="B112" s="47">
        <v>8020</v>
      </c>
      <c r="C112" s="25">
        <v>24968</v>
      </c>
      <c r="D112" s="25">
        <v>32536</v>
      </c>
      <c r="E112" s="25"/>
      <c r="F112" s="25">
        <v>11927</v>
      </c>
      <c r="G112" s="30">
        <f t="shared" si="7"/>
        <v>11927</v>
      </c>
      <c r="H112" s="31"/>
    </row>
    <row r="113" spans="1:8" s="23" customFormat="1" ht="20.100000000000001" customHeight="1">
      <c r="A113" s="41" t="s">
        <v>138</v>
      </c>
      <c r="B113" s="48">
        <v>8030</v>
      </c>
      <c r="C113" s="25"/>
      <c r="D113" s="25"/>
      <c r="E113" s="25"/>
      <c r="F113" s="25"/>
      <c r="G113" s="30">
        <f t="shared" si="7"/>
        <v>0</v>
      </c>
      <c r="H113" s="31"/>
    </row>
    <row r="114" spans="1:8" s="23" customFormat="1">
      <c r="A114" s="41" t="s">
        <v>139</v>
      </c>
      <c r="B114" s="47">
        <v>8040</v>
      </c>
      <c r="C114" s="25"/>
      <c r="D114" s="25"/>
      <c r="E114" s="25"/>
      <c r="F114" s="25"/>
      <c r="G114" s="30">
        <f t="shared" si="7"/>
        <v>0</v>
      </c>
      <c r="H114" s="31"/>
    </row>
    <row r="115" spans="1:8" s="23" customFormat="1" ht="37.5">
      <c r="A115" s="41" t="s">
        <v>140</v>
      </c>
      <c r="B115" s="48">
        <v>8050</v>
      </c>
      <c r="C115" s="25"/>
      <c r="D115" s="25"/>
      <c r="E115" s="25"/>
      <c r="F115" s="25"/>
      <c r="G115" s="30">
        <f t="shared" si="7"/>
        <v>0</v>
      </c>
      <c r="H115" s="31"/>
    </row>
    <row r="116" spans="1:8" s="23" customFormat="1">
      <c r="A116" s="41" t="s">
        <v>141</v>
      </c>
      <c r="B116" s="49">
        <v>8060</v>
      </c>
      <c r="C116" s="25"/>
      <c r="D116" s="25">
        <v>13931</v>
      </c>
      <c r="E116" s="25"/>
      <c r="F116" s="25">
        <v>6589</v>
      </c>
      <c r="G116" s="30">
        <f t="shared" si="7"/>
        <v>6589</v>
      </c>
      <c r="H116" s="31"/>
    </row>
    <row r="117" spans="1:8" s="23" customFormat="1" ht="20.100000000000001" customHeight="1">
      <c r="A117" s="44" t="s">
        <v>142</v>
      </c>
      <c r="B117" s="50">
        <v>8100</v>
      </c>
      <c r="C117" s="30">
        <v>0</v>
      </c>
      <c r="D117" s="30">
        <f>D118+D119+D120+D121</f>
        <v>46467</v>
      </c>
      <c r="E117" s="30">
        <f>E118+E119+E120+E121</f>
        <v>0</v>
      </c>
      <c r="F117" s="30">
        <v>18516</v>
      </c>
      <c r="G117" s="30">
        <f t="shared" si="7"/>
        <v>18516</v>
      </c>
      <c r="H117" s="31"/>
    </row>
    <row r="118" spans="1:8" s="23" customFormat="1" ht="20.100000000000001" customHeight="1">
      <c r="A118" s="42" t="s">
        <v>143</v>
      </c>
      <c r="B118" s="51" t="s">
        <v>144</v>
      </c>
      <c r="C118" s="25"/>
      <c r="D118" s="25"/>
      <c r="E118" s="25"/>
      <c r="F118" s="25"/>
      <c r="G118" s="30">
        <f t="shared" si="7"/>
        <v>0</v>
      </c>
      <c r="H118" s="31"/>
    </row>
    <row r="119" spans="1:8" s="23" customFormat="1" ht="20.100000000000001" customHeight="1">
      <c r="A119" s="42" t="s">
        <v>145</v>
      </c>
      <c r="B119" s="51" t="s">
        <v>146</v>
      </c>
      <c r="C119" s="25"/>
      <c r="D119" s="25">
        <v>6991</v>
      </c>
      <c r="E119" s="25"/>
      <c r="F119" s="25">
        <v>919</v>
      </c>
      <c r="G119" s="30">
        <f t="shared" si="7"/>
        <v>919</v>
      </c>
      <c r="H119" s="31"/>
    </row>
    <row r="120" spans="1:8" s="23" customFormat="1" ht="20.100000000000001" customHeight="1">
      <c r="A120" s="42" t="s">
        <v>147</v>
      </c>
      <c r="B120" s="51" t="s">
        <v>148</v>
      </c>
      <c r="C120" s="25"/>
      <c r="D120" s="25">
        <v>9912</v>
      </c>
      <c r="E120" s="25"/>
      <c r="F120" s="25">
        <v>6668</v>
      </c>
      <c r="G120" s="30">
        <f t="shared" si="7"/>
        <v>6668</v>
      </c>
      <c r="H120" s="31"/>
    </row>
    <row r="121" spans="1:8" s="23" customFormat="1" ht="20.100000000000001" customHeight="1" thickBot="1">
      <c r="A121" s="52" t="s">
        <v>149</v>
      </c>
      <c r="B121" s="53" t="s">
        <v>150</v>
      </c>
      <c r="C121" s="54"/>
      <c r="D121" s="54">
        <v>29564</v>
      </c>
      <c r="E121" s="25"/>
      <c r="F121" s="25">
        <v>10929</v>
      </c>
      <c r="G121" s="30">
        <f t="shared" si="7"/>
        <v>10929</v>
      </c>
      <c r="H121" s="31"/>
    </row>
    <row r="122" spans="1:8" s="23" customFormat="1" ht="19.5" thickBot="1">
      <c r="A122" s="110" t="s">
        <v>151</v>
      </c>
      <c r="B122" s="111"/>
      <c r="C122" s="111"/>
      <c r="D122" s="111"/>
      <c r="E122" s="111"/>
      <c r="F122" s="111"/>
      <c r="G122" s="111"/>
      <c r="H122" s="112"/>
    </row>
    <row r="123" spans="1:8" s="23" customFormat="1">
      <c r="A123" s="55" t="s">
        <v>152</v>
      </c>
      <c r="B123" s="56">
        <v>9010</v>
      </c>
      <c r="C123" s="80">
        <f>C93/C32</f>
        <v>0.26684850877507804</v>
      </c>
      <c r="D123" s="80">
        <f>D93/D32</f>
        <v>0.32368035190615835</v>
      </c>
      <c r="E123" s="80">
        <f>E93/E32</f>
        <v>0</v>
      </c>
      <c r="F123" s="80">
        <f>F93/F32</f>
        <v>0.2564432734404406</v>
      </c>
      <c r="G123" s="81">
        <f>F123-E123</f>
        <v>0.2564432734404406</v>
      </c>
      <c r="H123" s="87"/>
    </row>
    <row r="124" spans="1:8" s="23" customFormat="1">
      <c r="A124" s="55" t="s">
        <v>153</v>
      </c>
      <c r="B124" s="56">
        <v>9020</v>
      </c>
      <c r="C124" s="82">
        <f>C93/C136*100</f>
        <v>18.979935671618932</v>
      </c>
      <c r="D124" s="82">
        <f>D93/D136*100</f>
        <v>24.844169335988227</v>
      </c>
      <c r="E124" s="82">
        <f>E93/E136*100</f>
        <v>0</v>
      </c>
      <c r="F124" s="82">
        <f>F93/F136*100</f>
        <v>5.6034109600900353</v>
      </c>
      <c r="G124" s="81">
        <f>F124-E124</f>
        <v>5.6034109600900353</v>
      </c>
      <c r="H124" s="87"/>
    </row>
    <row r="125" spans="1:8" s="23" customFormat="1">
      <c r="A125" s="43" t="s">
        <v>154</v>
      </c>
      <c r="B125" s="89">
        <v>9030</v>
      </c>
      <c r="C125" s="83">
        <f>C93/C142*100</f>
        <v>90.72627879734479</v>
      </c>
      <c r="D125" s="83">
        <f>D93/D142*100</f>
        <v>113.35268791720978</v>
      </c>
      <c r="E125" s="83">
        <f>E93/E142*100</f>
        <v>0</v>
      </c>
      <c r="F125" s="83">
        <f>F93/F142*100</f>
        <v>25.565825334755303</v>
      </c>
      <c r="G125" s="81">
        <f>F125-E125</f>
        <v>25.565825334755303</v>
      </c>
      <c r="H125" s="87"/>
    </row>
    <row r="126" spans="1:8" s="23" customFormat="1">
      <c r="A126" s="57" t="s">
        <v>155</v>
      </c>
      <c r="B126" s="58">
        <v>9040</v>
      </c>
      <c r="C126" s="84">
        <f>C142/C49</f>
        <v>0.21386332914054876</v>
      </c>
      <c r="D126" s="84">
        <f>D142/D49</f>
        <v>0.22214909971569968</v>
      </c>
      <c r="E126" s="84">
        <f>E142/E49</f>
        <v>0.5911780158530735</v>
      </c>
      <c r="F126" s="84">
        <f>F142/F49</f>
        <v>0.85056274147488664</v>
      </c>
      <c r="G126" s="81">
        <f>F126-E126</f>
        <v>0.25938472562181314</v>
      </c>
      <c r="H126" s="87">
        <f>(F126/E126)*100</f>
        <v>143.87590855311481</v>
      </c>
    </row>
    <row r="127" spans="1:8" s="23" customFormat="1" ht="21.75" customHeight="1" thickBot="1">
      <c r="A127" s="59" t="s">
        <v>156</v>
      </c>
      <c r="B127" s="58">
        <v>9050</v>
      </c>
      <c r="C127" s="85">
        <f>C132/C131</f>
        <v>0.83830133735469448</v>
      </c>
      <c r="D127" s="85">
        <f>D132/D131</f>
        <v>0.82448642627326141</v>
      </c>
      <c r="E127" s="85">
        <f>E132/E131</f>
        <v>0.84232413793103444</v>
      </c>
      <c r="F127" s="85">
        <f>F132/F131</f>
        <v>0.82448642627326141</v>
      </c>
      <c r="G127" s="86">
        <f>F127-E127</f>
        <v>-1.7837711657773037E-2</v>
      </c>
      <c r="H127" s="87">
        <f>(F127/E127)*100</f>
        <v>97.882322154320889</v>
      </c>
    </row>
    <row r="128" spans="1:8" s="23" customFormat="1" ht="19.5" thickBot="1">
      <c r="A128" s="104" t="s">
        <v>157</v>
      </c>
      <c r="B128" s="105"/>
      <c r="C128" s="105"/>
      <c r="D128" s="105"/>
      <c r="E128" s="105"/>
      <c r="F128" s="105"/>
      <c r="G128" s="105"/>
      <c r="H128" s="113"/>
    </row>
    <row r="129" spans="1:8" s="23" customFormat="1" ht="20.100000000000001" customHeight="1">
      <c r="A129" s="55" t="s">
        <v>158</v>
      </c>
      <c r="B129" s="56">
        <v>10000</v>
      </c>
      <c r="C129" s="60">
        <v>141582</v>
      </c>
      <c r="D129" s="60">
        <v>165549</v>
      </c>
      <c r="E129" s="27">
        <v>138940</v>
      </c>
      <c r="F129" s="60">
        <f>D129</f>
        <v>165549</v>
      </c>
      <c r="G129" s="27">
        <f>F129-E129</f>
        <v>26609</v>
      </c>
      <c r="H129" s="26">
        <f>(F129/E129)*100</f>
        <v>119.15143227292357</v>
      </c>
    </row>
    <row r="130" spans="1:8" s="23" customFormat="1" ht="20.100000000000001" customHeight="1">
      <c r="A130" s="55" t="s">
        <v>159</v>
      </c>
      <c r="B130" s="56">
        <v>10001</v>
      </c>
      <c r="C130" s="61">
        <v>136821</v>
      </c>
      <c r="D130" s="61">
        <v>155197</v>
      </c>
      <c r="E130" s="27">
        <f>E131-E132</f>
        <v>137178</v>
      </c>
      <c r="F130" s="60">
        <f t="shared" ref="F130:F135" si="8">D130</f>
        <v>155197</v>
      </c>
      <c r="G130" s="27">
        <f t="shared" ref="G130:G142" si="9">F130-E130</f>
        <v>18019</v>
      </c>
      <c r="H130" s="26">
        <f t="shared" ref="H130:H142" si="10">(F130/E130)*100</f>
        <v>113.13548819781599</v>
      </c>
    </row>
    <row r="131" spans="1:8" s="23" customFormat="1" ht="20.100000000000001" customHeight="1">
      <c r="A131" s="55" t="s">
        <v>160</v>
      </c>
      <c r="B131" s="56">
        <v>10002</v>
      </c>
      <c r="C131" s="96">
        <v>846148</v>
      </c>
      <c r="D131" s="60">
        <v>884245</v>
      </c>
      <c r="E131" s="27">
        <v>870000</v>
      </c>
      <c r="F131" s="60">
        <f t="shared" si="8"/>
        <v>884245</v>
      </c>
      <c r="G131" s="27">
        <f t="shared" si="9"/>
        <v>14245</v>
      </c>
      <c r="H131" s="26">
        <f t="shared" si="10"/>
        <v>101.63735632183908</v>
      </c>
    </row>
    <row r="132" spans="1:8" s="23" customFormat="1" ht="20.100000000000001" customHeight="1">
      <c r="A132" s="55" t="s">
        <v>161</v>
      </c>
      <c r="B132" s="56">
        <v>10003</v>
      </c>
      <c r="C132" s="96">
        <v>709327</v>
      </c>
      <c r="D132" s="60">
        <v>729048</v>
      </c>
      <c r="E132" s="27">
        <v>732822</v>
      </c>
      <c r="F132" s="60">
        <f t="shared" si="8"/>
        <v>729048</v>
      </c>
      <c r="G132" s="27">
        <f t="shared" si="9"/>
        <v>-3774</v>
      </c>
      <c r="H132" s="26">
        <f t="shared" si="10"/>
        <v>99.485004544077555</v>
      </c>
    </row>
    <row r="133" spans="1:8" s="23" customFormat="1" ht="20.100000000000001" customHeight="1">
      <c r="A133" s="43" t="s">
        <v>162</v>
      </c>
      <c r="B133" s="89">
        <v>10010</v>
      </c>
      <c r="C133" s="96">
        <v>44382</v>
      </c>
      <c r="D133" s="60">
        <v>65471</v>
      </c>
      <c r="E133" s="27">
        <v>23280</v>
      </c>
      <c r="F133" s="60">
        <f t="shared" si="8"/>
        <v>65471</v>
      </c>
      <c r="G133" s="27">
        <f t="shared" si="9"/>
        <v>42191</v>
      </c>
      <c r="H133" s="26">
        <f t="shared" si="10"/>
        <v>281.23281786941578</v>
      </c>
    </row>
    <row r="134" spans="1:8" s="23" customFormat="1">
      <c r="A134" s="43" t="s">
        <v>163</v>
      </c>
      <c r="B134" s="89">
        <v>10011</v>
      </c>
      <c r="C134" s="96">
        <v>9557</v>
      </c>
      <c r="D134" s="60">
        <v>16125</v>
      </c>
      <c r="E134" s="27">
        <v>180</v>
      </c>
      <c r="F134" s="60">
        <f t="shared" si="8"/>
        <v>16125</v>
      </c>
      <c r="G134" s="27">
        <f t="shared" si="9"/>
        <v>15945</v>
      </c>
      <c r="H134" s="26">
        <f t="shared" si="10"/>
        <v>8958.3333333333321</v>
      </c>
    </row>
    <row r="135" spans="1:8" s="23" customFormat="1">
      <c r="A135" s="43" t="s">
        <v>164</v>
      </c>
      <c r="B135" s="89">
        <v>10012</v>
      </c>
      <c r="C135" s="60">
        <v>259</v>
      </c>
      <c r="D135" s="60">
        <v>244</v>
      </c>
      <c r="E135" s="27"/>
      <c r="F135" s="60">
        <f t="shared" si="8"/>
        <v>244</v>
      </c>
      <c r="G135" s="27">
        <f t="shared" si="9"/>
        <v>244</v>
      </c>
      <c r="H135" s="26"/>
    </row>
    <row r="136" spans="1:8" s="23" customFormat="1" ht="20.100000000000001" customHeight="1">
      <c r="A136" s="44" t="s">
        <v>165</v>
      </c>
      <c r="B136" s="89">
        <v>10020</v>
      </c>
      <c r="C136" s="62">
        <v>195870</v>
      </c>
      <c r="D136" s="62">
        <f>D129+D133</f>
        <v>231020</v>
      </c>
      <c r="E136" s="27">
        <f>E129+E133</f>
        <v>162220</v>
      </c>
      <c r="F136" s="62">
        <f>F129+F133</f>
        <v>231020</v>
      </c>
      <c r="G136" s="27">
        <f t="shared" si="9"/>
        <v>68800</v>
      </c>
      <c r="H136" s="26">
        <f t="shared" si="10"/>
        <v>142.41153988410801</v>
      </c>
    </row>
    <row r="137" spans="1:8" s="23" customFormat="1" ht="20.100000000000001" customHeight="1">
      <c r="A137" s="43" t="s">
        <v>166</v>
      </c>
      <c r="B137" s="89">
        <v>10030</v>
      </c>
      <c r="C137" s="60">
        <v>0</v>
      </c>
      <c r="D137" s="60">
        <f>F137</f>
        <v>0</v>
      </c>
      <c r="E137" s="27"/>
      <c r="F137" s="60">
        <f>H137</f>
        <v>0</v>
      </c>
      <c r="G137" s="27">
        <f t="shared" si="9"/>
        <v>0</v>
      </c>
      <c r="H137" s="26"/>
    </row>
    <row r="138" spans="1:8" s="23" customFormat="1" ht="20.100000000000001" customHeight="1">
      <c r="A138" s="43" t="s">
        <v>167</v>
      </c>
      <c r="B138" s="89">
        <v>10040</v>
      </c>
      <c r="C138" s="60">
        <v>0</v>
      </c>
      <c r="D138" s="60">
        <f>F138</f>
        <v>0</v>
      </c>
      <c r="E138" s="27"/>
      <c r="F138" s="60">
        <f>H138</f>
        <v>0</v>
      </c>
      <c r="G138" s="27">
        <f t="shared" si="9"/>
        <v>0</v>
      </c>
      <c r="H138" s="26"/>
    </row>
    <row r="139" spans="1:8" s="23" customFormat="1" ht="20.100000000000001" customHeight="1">
      <c r="A139" s="44" t="s">
        <v>168</v>
      </c>
      <c r="B139" s="89">
        <v>10050</v>
      </c>
      <c r="C139" s="97">
        <v>0</v>
      </c>
      <c r="D139" s="60">
        <f>F139</f>
        <v>0</v>
      </c>
      <c r="E139" s="30">
        <f>SUM(E137:E138)</f>
        <v>0</v>
      </c>
      <c r="F139" s="60">
        <f>H139</f>
        <v>0</v>
      </c>
      <c r="G139" s="27">
        <f t="shared" si="9"/>
        <v>0</v>
      </c>
      <c r="H139" s="26"/>
    </row>
    <row r="140" spans="1:8" s="23" customFormat="1" ht="20.100000000000001" customHeight="1">
      <c r="A140" s="43" t="s">
        <v>169</v>
      </c>
      <c r="B140" s="89">
        <v>10060</v>
      </c>
      <c r="C140" s="60">
        <v>0</v>
      </c>
      <c r="D140" s="60">
        <f>F140</f>
        <v>0</v>
      </c>
      <c r="E140" s="27"/>
      <c r="F140" s="60">
        <f>H140</f>
        <v>0</v>
      </c>
      <c r="G140" s="27">
        <f t="shared" si="9"/>
        <v>0</v>
      </c>
      <c r="H140" s="26"/>
    </row>
    <row r="141" spans="1:8" s="23" customFormat="1">
      <c r="A141" s="43" t="s">
        <v>170</v>
      </c>
      <c r="B141" s="89">
        <v>10070</v>
      </c>
      <c r="C141" s="60">
        <v>0</v>
      </c>
      <c r="D141" s="60">
        <f>F141</f>
        <v>0</v>
      </c>
      <c r="E141" s="27"/>
      <c r="F141" s="60">
        <f>H141</f>
        <v>0</v>
      </c>
      <c r="G141" s="27">
        <f t="shared" si="9"/>
        <v>0</v>
      </c>
      <c r="H141" s="26"/>
    </row>
    <row r="142" spans="1:8" s="23" customFormat="1" ht="20.100000000000001" customHeight="1" thickBot="1">
      <c r="A142" s="44" t="s">
        <v>171</v>
      </c>
      <c r="B142" s="89">
        <v>10080</v>
      </c>
      <c r="C142" s="62">
        <v>40976</v>
      </c>
      <c r="D142" s="60">
        <v>50634</v>
      </c>
      <c r="E142" s="27">
        <v>25880</v>
      </c>
      <c r="F142" s="60">
        <f>D142</f>
        <v>50634</v>
      </c>
      <c r="G142" s="27">
        <f t="shared" si="9"/>
        <v>24754</v>
      </c>
      <c r="H142" s="26">
        <f t="shared" si="10"/>
        <v>195.64914992272026</v>
      </c>
    </row>
    <row r="143" spans="1:8" s="23" customFormat="1" ht="19.5" thickBot="1">
      <c r="A143" s="107" t="s">
        <v>172</v>
      </c>
      <c r="B143" s="108"/>
      <c r="C143" s="108"/>
      <c r="D143" s="108"/>
      <c r="E143" s="108"/>
      <c r="F143" s="108"/>
      <c r="G143" s="108"/>
      <c r="H143" s="109"/>
    </row>
    <row r="144" spans="1:8" s="23" customFormat="1" ht="20.100000000000001" customHeight="1">
      <c r="A144" s="46" t="s">
        <v>173</v>
      </c>
      <c r="B144" s="63" t="s">
        <v>174</v>
      </c>
      <c r="C144" s="45">
        <f>SUM(C145:C147)</f>
        <v>0</v>
      </c>
      <c r="D144" s="45">
        <f>SUM(D145:D147)</f>
        <v>0</v>
      </c>
      <c r="E144" s="45">
        <f>SUM(E145:E147)</f>
        <v>0</v>
      </c>
      <c r="F144" s="45">
        <f>SUM(F145:F147)</f>
        <v>0</v>
      </c>
      <c r="G144" s="45">
        <f>F144-E144</f>
        <v>0</v>
      </c>
      <c r="H144" s="31"/>
    </row>
    <row r="145" spans="1:8" s="23" customFormat="1" ht="20.100000000000001" customHeight="1">
      <c r="A145" s="43" t="s">
        <v>175</v>
      </c>
      <c r="B145" s="64" t="s">
        <v>176</v>
      </c>
      <c r="C145" s="27"/>
      <c r="D145" s="27"/>
      <c r="E145" s="25"/>
      <c r="F145" s="25"/>
      <c r="G145" s="45">
        <f t="shared" ref="G145:G151" si="11">F145-E145</f>
        <v>0</v>
      </c>
      <c r="H145" s="31"/>
    </row>
    <row r="146" spans="1:8" s="23" customFormat="1" ht="20.100000000000001" customHeight="1">
      <c r="A146" s="43" t="s">
        <v>177</v>
      </c>
      <c r="B146" s="64" t="s">
        <v>178</v>
      </c>
      <c r="C146" s="27"/>
      <c r="D146" s="27"/>
      <c r="E146" s="25"/>
      <c r="F146" s="25"/>
      <c r="G146" s="45">
        <f t="shared" si="11"/>
        <v>0</v>
      </c>
      <c r="H146" s="31"/>
    </row>
    <row r="147" spans="1:8" s="23" customFormat="1" ht="20.100000000000001" customHeight="1">
      <c r="A147" s="43" t="s">
        <v>179</v>
      </c>
      <c r="B147" s="64" t="s">
        <v>180</v>
      </c>
      <c r="C147" s="27"/>
      <c r="D147" s="27"/>
      <c r="E147" s="25"/>
      <c r="F147" s="25"/>
      <c r="G147" s="45">
        <f t="shared" si="11"/>
        <v>0</v>
      </c>
      <c r="H147" s="31"/>
    </row>
    <row r="148" spans="1:8" s="23" customFormat="1" ht="20.100000000000001" customHeight="1">
      <c r="A148" s="44" t="s">
        <v>181</v>
      </c>
      <c r="B148" s="64" t="s">
        <v>182</v>
      </c>
      <c r="C148" s="30">
        <f>SUM(C149:C151)</f>
        <v>0</v>
      </c>
      <c r="D148" s="30">
        <f>SUM(D149:D151)</f>
        <v>0</v>
      </c>
      <c r="E148" s="30">
        <f>SUM(E149:E151)</f>
        <v>0</v>
      </c>
      <c r="F148" s="30">
        <f>SUM(F149:F151)</f>
        <v>0</v>
      </c>
      <c r="G148" s="45">
        <f t="shared" si="11"/>
        <v>0</v>
      </c>
      <c r="H148" s="31"/>
    </row>
    <row r="149" spans="1:8" s="23" customFormat="1" ht="20.100000000000001" customHeight="1">
      <c r="A149" s="43" t="s">
        <v>175</v>
      </c>
      <c r="B149" s="64" t="s">
        <v>183</v>
      </c>
      <c r="C149" s="27"/>
      <c r="D149" s="27"/>
      <c r="E149" s="25"/>
      <c r="F149" s="25"/>
      <c r="G149" s="45">
        <f t="shared" si="11"/>
        <v>0</v>
      </c>
      <c r="H149" s="31"/>
    </row>
    <row r="150" spans="1:8" s="23" customFormat="1" ht="20.100000000000001" customHeight="1">
      <c r="A150" s="43" t="s">
        <v>177</v>
      </c>
      <c r="B150" s="64" t="s">
        <v>184</v>
      </c>
      <c r="C150" s="27"/>
      <c r="D150" s="27"/>
      <c r="E150" s="25"/>
      <c r="F150" s="25"/>
      <c r="G150" s="45">
        <f t="shared" si="11"/>
        <v>0</v>
      </c>
      <c r="H150" s="31"/>
    </row>
    <row r="151" spans="1:8" s="23" customFormat="1" ht="20.100000000000001" customHeight="1" thickBot="1">
      <c r="A151" s="57" t="s">
        <v>179</v>
      </c>
      <c r="B151" s="65" t="s">
        <v>185</v>
      </c>
      <c r="C151" s="27"/>
      <c r="D151" s="27"/>
      <c r="E151" s="25"/>
      <c r="F151" s="25"/>
      <c r="G151" s="45">
        <f t="shared" si="11"/>
        <v>0</v>
      </c>
      <c r="H151" s="31"/>
    </row>
    <row r="152" spans="1:8" s="23" customFormat="1" ht="19.5" thickBot="1">
      <c r="A152" s="104" t="s">
        <v>186</v>
      </c>
      <c r="B152" s="105"/>
      <c r="C152" s="114"/>
      <c r="D152" s="105"/>
      <c r="E152" s="105"/>
      <c r="F152" s="105"/>
      <c r="G152" s="105"/>
      <c r="H152" s="106"/>
    </row>
    <row r="153" spans="1:8" s="23" customFormat="1" ht="60.75" customHeight="1">
      <c r="A153" s="44" t="s">
        <v>187</v>
      </c>
      <c r="B153" s="66" t="s">
        <v>188</v>
      </c>
      <c r="C153" s="98">
        <v>545</v>
      </c>
      <c r="D153" s="67">
        <f>D154+D155+D156+D157+D158+D159</f>
        <v>554</v>
      </c>
      <c r="E153" s="30">
        <f t="shared" ref="E153" si="12">E154+E155+E156+E157+E158+E159</f>
        <v>623</v>
      </c>
      <c r="F153" s="30">
        <f>F154+F155+F156+F157+F158+F159</f>
        <v>561</v>
      </c>
      <c r="G153" s="30">
        <v>-91</v>
      </c>
      <c r="H153" s="31">
        <v>85.4</v>
      </c>
    </row>
    <row r="154" spans="1:8" s="23" customFormat="1">
      <c r="A154" s="41" t="s">
        <v>189</v>
      </c>
      <c r="B154" s="66" t="s">
        <v>190</v>
      </c>
      <c r="C154" s="98">
        <v>1</v>
      </c>
      <c r="D154" s="68">
        <v>1</v>
      </c>
      <c r="E154" s="27">
        <v>1</v>
      </c>
      <c r="F154" s="27">
        <v>1</v>
      </c>
      <c r="G154" s="27" t="s">
        <v>191</v>
      </c>
      <c r="H154" s="26">
        <v>100</v>
      </c>
    </row>
    <row r="155" spans="1:8" s="23" customFormat="1">
      <c r="A155" s="41" t="s">
        <v>192</v>
      </c>
      <c r="B155" s="66" t="s">
        <v>193</v>
      </c>
      <c r="C155" s="98">
        <v>34</v>
      </c>
      <c r="D155" s="68">
        <v>36</v>
      </c>
      <c r="E155" s="27">
        <v>36</v>
      </c>
      <c r="F155" s="27">
        <v>34</v>
      </c>
      <c r="G155" s="27">
        <v>1</v>
      </c>
      <c r="H155" s="26">
        <v>102.8</v>
      </c>
    </row>
    <row r="156" spans="1:8" s="23" customFormat="1">
      <c r="A156" s="41" t="s">
        <v>194</v>
      </c>
      <c r="B156" s="66" t="s">
        <v>195</v>
      </c>
      <c r="C156" s="98">
        <v>109</v>
      </c>
      <c r="D156" s="68">
        <v>116</v>
      </c>
      <c r="E156" s="27">
        <v>145</v>
      </c>
      <c r="F156" s="27">
        <v>119</v>
      </c>
      <c r="G156" s="27">
        <v>-37</v>
      </c>
      <c r="H156" s="26">
        <v>74.5</v>
      </c>
    </row>
    <row r="157" spans="1:8" s="23" customFormat="1">
      <c r="A157" s="41" t="s">
        <v>196</v>
      </c>
      <c r="B157" s="66" t="s">
        <v>197</v>
      </c>
      <c r="C157" s="98">
        <v>225</v>
      </c>
      <c r="D157" s="68">
        <v>224</v>
      </c>
      <c r="E157" s="27">
        <v>258</v>
      </c>
      <c r="F157" s="27">
        <v>227</v>
      </c>
      <c r="G157" s="27">
        <v>-42</v>
      </c>
      <c r="H157" s="26">
        <v>83.7</v>
      </c>
    </row>
    <row r="158" spans="1:8" s="23" customFormat="1">
      <c r="A158" s="41" t="s">
        <v>198</v>
      </c>
      <c r="B158" s="66" t="s">
        <v>199</v>
      </c>
      <c r="C158" s="98">
        <v>106</v>
      </c>
      <c r="D158" s="68">
        <v>106</v>
      </c>
      <c r="E158" s="27">
        <v>112</v>
      </c>
      <c r="F158" s="27">
        <v>107</v>
      </c>
      <c r="G158" s="27">
        <v>-8</v>
      </c>
      <c r="H158" s="26">
        <v>92.9</v>
      </c>
    </row>
    <row r="159" spans="1:8" s="23" customFormat="1">
      <c r="A159" s="41" t="s">
        <v>200</v>
      </c>
      <c r="B159" s="66" t="s">
        <v>201</v>
      </c>
      <c r="C159" s="98">
        <v>70</v>
      </c>
      <c r="D159" s="68">
        <v>71</v>
      </c>
      <c r="E159" s="27">
        <v>71</v>
      </c>
      <c r="F159" s="27">
        <v>73</v>
      </c>
      <c r="G159" s="27">
        <v>-5</v>
      </c>
      <c r="H159" s="26">
        <v>93</v>
      </c>
    </row>
    <row r="160" spans="1:8" s="23" customFormat="1">
      <c r="A160" s="69" t="s">
        <v>202</v>
      </c>
      <c r="B160" s="66" t="s">
        <v>203</v>
      </c>
      <c r="C160" s="99">
        <v>36878</v>
      </c>
      <c r="D160" s="67">
        <f>D161+D162+D163+D164+D165+D166</f>
        <v>40720</v>
      </c>
      <c r="E160" s="27">
        <f t="shared" ref="E160" si="13">E161+E162+E163+E165+E164+E166</f>
        <v>13487</v>
      </c>
      <c r="F160" s="30">
        <f>F161+F162+F163+F164+F165+F166</f>
        <v>10770</v>
      </c>
      <c r="G160" s="27">
        <v>-3241</v>
      </c>
      <c r="H160" s="26">
        <v>76</v>
      </c>
    </row>
    <row r="161" spans="1:8" s="23" customFormat="1">
      <c r="A161" s="41" t="s">
        <v>189</v>
      </c>
      <c r="B161" s="66" t="s">
        <v>204</v>
      </c>
      <c r="C161" s="98">
        <v>372</v>
      </c>
      <c r="D161" s="68">
        <v>365</v>
      </c>
      <c r="E161" s="27">
        <v>96</v>
      </c>
      <c r="F161" s="27">
        <v>109</v>
      </c>
      <c r="G161" s="27">
        <v>-14</v>
      </c>
      <c r="H161" s="26">
        <v>85.4</v>
      </c>
    </row>
    <row r="162" spans="1:8" s="23" customFormat="1">
      <c r="A162" s="41" t="s">
        <v>192</v>
      </c>
      <c r="B162" s="66" t="s">
        <v>205</v>
      </c>
      <c r="C162" s="100">
        <v>3226</v>
      </c>
      <c r="D162" s="68">
        <v>3513</v>
      </c>
      <c r="E162" s="27">
        <v>912</v>
      </c>
      <c r="F162" s="27">
        <v>911</v>
      </c>
      <c r="G162" s="27">
        <v>-22</v>
      </c>
      <c r="H162" s="26">
        <v>97.6</v>
      </c>
    </row>
    <row r="163" spans="1:8" s="23" customFormat="1">
      <c r="A163" s="41" t="s">
        <v>194</v>
      </c>
      <c r="B163" s="66" t="s">
        <v>206</v>
      </c>
      <c r="C163" s="100">
        <v>10027</v>
      </c>
      <c r="D163" s="68">
        <v>10717</v>
      </c>
      <c r="E163" s="27">
        <v>3974</v>
      </c>
      <c r="F163" s="27">
        <v>3085</v>
      </c>
      <c r="G163" s="27">
        <v>-1193</v>
      </c>
      <c r="H163" s="26">
        <v>70</v>
      </c>
    </row>
    <row r="164" spans="1:8" s="23" customFormat="1">
      <c r="A164" s="41" t="s">
        <v>196</v>
      </c>
      <c r="B164" s="66" t="s">
        <v>207</v>
      </c>
      <c r="C164" s="100">
        <v>15318</v>
      </c>
      <c r="D164" s="68">
        <v>17257</v>
      </c>
      <c r="E164" s="27">
        <v>5900</v>
      </c>
      <c r="F164" s="27">
        <v>4420</v>
      </c>
      <c r="G164" s="27">
        <v>-1597</v>
      </c>
      <c r="H164" s="26">
        <v>72.900000000000006</v>
      </c>
    </row>
    <row r="165" spans="1:8" s="23" customFormat="1">
      <c r="A165" s="41" t="s">
        <v>198</v>
      </c>
      <c r="B165" s="66" t="s">
        <v>208</v>
      </c>
      <c r="C165" s="100">
        <v>4743</v>
      </c>
      <c r="D165" s="68">
        <v>5318</v>
      </c>
      <c r="E165" s="27">
        <v>1460</v>
      </c>
      <c r="F165" s="27">
        <v>1382</v>
      </c>
      <c r="G165" s="27">
        <v>-170</v>
      </c>
      <c r="H165" s="26">
        <v>88.4</v>
      </c>
    </row>
    <row r="166" spans="1:8" s="23" customFormat="1">
      <c r="A166" s="41" t="s">
        <v>200</v>
      </c>
      <c r="B166" s="66" t="s">
        <v>209</v>
      </c>
      <c r="C166" s="100">
        <v>3192</v>
      </c>
      <c r="D166" s="68">
        <v>3550</v>
      </c>
      <c r="E166" s="27">
        <v>1145</v>
      </c>
      <c r="F166" s="27">
        <v>863</v>
      </c>
      <c r="G166" s="27">
        <v>-245</v>
      </c>
      <c r="H166" s="26">
        <v>78.599999999999994</v>
      </c>
    </row>
    <row r="167" spans="1:8" s="23" customFormat="1" ht="20.100000000000001" customHeight="1">
      <c r="A167" s="44" t="s">
        <v>210</v>
      </c>
      <c r="B167" s="66" t="s">
        <v>211</v>
      </c>
      <c r="C167" s="100">
        <f>SUM(C168:C173)</f>
        <v>93201</v>
      </c>
      <c r="D167" s="67">
        <f>D168+D169+D170+D171+D172+D173</f>
        <v>108640</v>
      </c>
      <c r="E167" s="30">
        <f t="shared" ref="E167" si="14">E168+E169+E170+E171+E172+E173</f>
        <v>24100</v>
      </c>
      <c r="F167" s="30">
        <f>F168+F169+F170+F171+F172+F173</f>
        <v>28585</v>
      </c>
      <c r="G167" s="30">
        <v>3536</v>
      </c>
      <c r="H167" s="31">
        <v>114.7</v>
      </c>
    </row>
    <row r="168" spans="1:8" s="23" customFormat="1" ht="20.100000000000001" customHeight="1">
      <c r="A168" s="41" t="s">
        <v>189</v>
      </c>
      <c r="B168" s="66" t="s">
        <v>212</v>
      </c>
      <c r="C168" s="98">
        <v>971</v>
      </c>
      <c r="D168" s="68">
        <v>999</v>
      </c>
      <c r="E168" s="93">
        <v>143</v>
      </c>
      <c r="F168" s="27">
        <v>205</v>
      </c>
      <c r="G168" s="27">
        <v>170</v>
      </c>
      <c r="H168" s="26">
        <v>218.9</v>
      </c>
    </row>
    <row r="169" spans="1:8" s="23" customFormat="1" ht="20.100000000000001" customHeight="1">
      <c r="A169" s="41" t="s">
        <v>192</v>
      </c>
      <c r="B169" s="66" t="s">
        <v>213</v>
      </c>
      <c r="C169" s="100">
        <v>9888</v>
      </c>
      <c r="D169" s="68">
        <v>12228</v>
      </c>
      <c r="E169" s="93">
        <v>1126</v>
      </c>
      <c r="F169" s="27">
        <v>3189</v>
      </c>
      <c r="G169" s="27">
        <v>1853</v>
      </c>
      <c r="H169" s="26">
        <v>264.60000000000002</v>
      </c>
    </row>
    <row r="170" spans="1:8" s="23" customFormat="1" ht="20.100000000000001" customHeight="1">
      <c r="A170" s="41" t="s">
        <v>194</v>
      </c>
      <c r="B170" s="66" t="s">
        <v>214</v>
      </c>
      <c r="C170" s="100">
        <v>27910</v>
      </c>
      <c r="D170" s="68">
        <v>33697</v>
      </c>
      <c r="E170" s="93">
        <v>8730</v>
      </c>
      <c r="F170" s="27">
        <v>9455</v>
      </c>
      <c r="G170" s="27">
        <v>-352</v>
      </c>
      <c r="H170" s="26">
        <v>96</v>
      </c>
    </row>
    <row r="171" spans="1:8" s="23" customFormat="1" ht="20.100000000000001" customHeight="1">
      <c r="A171" s="41" t="s">
        <v>196</v>
      </c>
      <c r="B171" s="66" t="s">
        <v>215</v>
      </c>
      <c r="C171" s="100">
        <v>37777</v>
      </c>
      <c r="D171" s="68">
        <v>42642</v>
      </c>
      <c r="E171" s="93">
        <v>10456</v>
      </c>
      <c r="F171" s="27">
        <v>10975</v>
      </c>
      <c r="G171" s="27">
        <v>499</v>
      </c>
      <c r="H171" s="26">
        <v>104.8</v>
      </c>
    </row>
    <row r="172" spans="1:8" s="23" customFormat="1" ht="20.100000000000001" customHeight="1">
      <c r="A172" s="41" t="s">
        <v>198</v>
      </c>
      <c r="B172" s="66" t="s">
        <v>216</v>
      </c>
      <c r="C172" s="100">
        <v>9661</v>
      </c>
      <c r="D172" s="68">
        <v>11130</v>
      </c>
      <c r="E172" s="93">
        <v>2215</v>
      </c>
      <c r="F172" s="27">
        <v>2863</v>
      </c>
      <c r="G172" s="27">
        <v>684</v>
      </c>
      <c r="H172" s="26">
        <v>130.9</v>
      </c>
    </row>
    <row r="173" spans="1:8" s="23" customFormat="1" ht="20.100000000000001" customHeight="1">
      <c r="A173" s="41" t="s">
        <v>200</v>
      </c>
      <c r="B173" s="66" t="s">
        <v>217</v>
      </c>
      <c r="C173" s="100">
        <v>6994</v>
      </c>
      <c r="D173" s="68">
        <v>7944</v>
      </c>
      <c r="E173" s="93">
        <v>1430</v>
      </c>
      <c r="F173" s="27">
        <v>1898</v>
      </c>
      <c r="G173" s="27">
        <v>682</v>
      </c>
      <c r="H173" s="26">
        <v>147.69999999999999</v>
      </c>
    </row>
    <row r="174" spans="1:8" s="23" customFormat="1" ht="37.5">
      <c r="A174" s="44" t="s">
        <v>218</v>
      </c>
      <c r="B174" s="66" t="s">
        <v>219</v>
      </c>
      <c r="C174" s="101">
        <v>14237.77</v>
      </c>
      <c r="D174" s="70">
        <f>D167/D153/12*1000</f>
        <v>16341.756919374247</v>
      </c>
      <c r="E174" s="71">
        <f>E167/E153/3*1000</f>
        <v>12894.596040663457</v>
      </c>
      <c r="F174" s="71">
        <f>F167/F153/3*1000</f>
        <v>16984.551396316103</v>
      </c>
      <c r="G174" s="30">
        <v>4421</v>
      </c>
      <c r="H174" s="31">
        <v>134.30000000000001</v>
      </c>
    </row>
    <row r="175" spans="1:8" s="23" customFormat="1" ht="20.100000000000001" customHeight="1">
      <c r="A175" s="41" t="s">
        <v>189</v>
      </c>
      <c r="B175" s="66" t="s">
        <v>220</v>
      </c>
      <c r="C175" s="101">
        <v>80916.67</v>
      </c>
      <c r="D175" s="70">
        <f t="shared" ref="D175:D180" si="15">D168/D154/12*1000</f>
        <v>83250</v>
      </c>
      <c r="E175" s="71">
        <f t="shared" ref="E175:F180" si="16">E168/E154/3*1000</f>
        <v>47666.666666666664</v>
      </c>
      <c r="F175" s="71">
        <f t="shared" si="16"/>
        <v>68333.333333333328</v>
      </c>
      <c r="G175" s="27">
        <v>56667</v>
      </c>
      <c r="H175" s="26">
        <v>218.9</v>
      </c>
    </row>
    <row r="176" spans="1:8" s="23" customFormat="1" ht="20.100000000000001" customHeight="1">
      <c r="A176" s="41" t="s">
        <v>192</v>
      </c>
      <c r="B176" s="66" t="s">
        <v>221</v>
      </c>
      <c r="C176" s="101">
        <v>24235.29</v>
      </c>
      <c r="D176" s="70">
        <f t="shared" si="15"/>
        <v>28305.555555555558</v>
      </c>
      <c r="E176" s="71">
        <f t="shared" si="16"/>
        <v>10425.925925925925</v>
      </c>
      <c r="F176" s="71">
        <f t="shared" si="16"/>
        <v>31264.705882352941</v>
      </c>
      <c r="G176" s="27">
        <v>16412</v>
      </c>
      <c r="H176" s="26">
        <v>257.39999999999998</v>
      </c>
    </row>
    <row r="177" spans="1:8" s="23" customFormat="1" ht="20.100000000000001" customHeight="1">
      <c r="A177" s="41" t="s">
        <v>194</v>
      </c>
      <c r="B177" s="66" t="s">
        <v>222</v>
      </c>
      <c r="C177" s="101">
        <v>21314.98</v>
      </c>
      <c r="D177" s="70">
        <f t="shared" si="15"/>
        <v>24207.614942528737</v>
      </c>
      <c r="E177" s="71">
        <f t="shared" si="16"/>
        <v>20068.965517241377</v>
      </c>
      <c r="F177" s="71">
        <f t="shared" si="16"/>
        <v>26484.593837535016</v>
      </c>
      <c r="G177" s="27">
        <v>5789</v>
      </c>
      <c r="H177" s="26">
        <v>128.80000000000001</v>
      </c>
    </row>
    <row r="178" spans="1:8" s="23" customFormat="1" ht="20.100000000000001" customHeight="1">
      <c r="A178" s="41" t="s">
        <v>196</v>
      </c>
      <c r="B178" s="66" t="s">
        <v>223</v>
      </c>
      <c r="C178" s="101">
        <v>13970.74</v>
      </c>
      <c r="D178" s="70">
        <f t="shared" si="15"/>
        <v>15863.839285714284</v>
      </c>
      <c r="E178" s="71">
        <f t="shared" si="16"/>
        <v>13509.043927648578</v>
      </c>
      <c r="F178" s="71">
        <f t="shared" si="16"/>
        <v>16116.005873715125</v>
      </c>
      <c r="G178" s="27">
        <v>3397</v>
      </c>
      <c r="H178" s="26">
        <v>125.1</v>
      </c>
    </row>
    <row r="179" spans="1:8" s="23" customFormat="1" ht="20.100000000000001" customHeight="1">
      <c r="A179" s="41" t="s">
        <v>198</v>
      </c>
      <c r="B179" s="66" t="s">
        <v>224</v>
      </c>
      <c r="C179" s="101">
        <v>7595.13</v>
      </c>
      <c r="D179" s="70">
        <f t="shared" si="15"/>
        <v>8750</v>
      </c>
      <c r="E179" s="71">
        <f t="shared" si="16"/>
        <v>6592.2619047619055</v>
      </c>
      <c r="F179" s="71">
        <f t="shared" si="16"/>
        <v>8919.0031152647989</v>
      </c>
      <c r="G179" s="27">
        <v>2699</v>
      </c>
      <c r="H179" s="26">
        <v>140.9</v>
      </c>
    </row>
    <row r="180" spans="1:8" s="23" customFormat="1" ht="20.100000000000001" customHeight="1">
      <c r="A180" s="41" t="s">
        <v>200</v>
      </c>
      <c r="B180" s="66" t="s">
        <v>225</v>
      </c>
      <c r="C180" s="101">
        <v>8326.19</v>
      </c>
      <c r="D180" s="70">
        <f t="shared" si="15"/>
        <v>9323.9436619718308</v>
      </c>
      <c r="E180" s="71">
        <f t="shared" si="16"/>
        <v>6713.615023474179</v>
      </c>
      <c r="F180" s="71">
        <f t="shared" si="16"/>
        <v>8666.6666666666661</v>
      </c>
      <c r="G180" s="27">
        <v>3953</v>
      </c>
      <c r="H180" s="26">
        <v>158.9</v>
      </c>
    </row>
    <row r="181" spans="1:8" s="23" customFormat="1" ht="32.25" customHeight="1">
      <c r="A181" s="41" t="s">
        <v>226</v>
      </c>
      <c r="B181" s="66" t="s">
        <v>227</v>
      </c>
      <c r="C181" s="72"/>
      <c r="D181" s="73"/>
      <c r="E181" s="74"/>
      <c r="F181" s="74"/>
      <c r="G181" s="30">
        <f>F181-E181</f>
        <v>0</v>
      </c>
      <c r="H181" s="31"/>
    </row>
    <row r="182" spans="1:8" s="23" customFormat="1" ht="20.100000000000001" customHeight="1">
      <c r="A182" s="75" t="s">
        <v>228</v>
      </c>
      <c r="B182" s="76"/>
      <c r="C182" s="115" t="s">
        <v>229</v>
      </c>
      <c r="D182" s="116"/>
      <c r="E182" s="116"/>
      <c r="F182" s="116"/>
      <c r="G182" s="102" t="s">
        <v>230</v>
      </c>
      <c r="H182" s="102"/>
    </row>
    <row r="183" spans="1:8">
      <c r="A183" s="6" t="s">
        <v>231</v>
      </c>
      <c r="B183" s="1"/>
      <c r="C183" s="102" t="s">
        <v>232</v>
      </c>
      <c r="D183" s="102"/>
      <c r="E183" s="102"/>
      <c r="F183" s="102"/>
      <c r="G183" s="103" t="s">
        <v>233</v>
      </c>
      <c r="H183" s="103"/>
    </row>
    <row r="184" spans="1:8">
      <c r="B184" s="1"/>
      <c r="C184" s="1"/>
      <c r="D184" s="1"/>
      <c r="E184" s="1"/>
      <c r="F184" s="1"/>
      <c r="G184" s="1"/>
      <c r="H184" s="1"/>
    </row>
    <row r="185" spans="1:8" s="77" customFormat="1" ht="20.100000000000001" customHeight="1"/>
    <row r="186" spans="1:8">
      <c r="A186" s="78"/>
    </row>
    <row r="187" spans="1:8">
      <c r="A187" s="78"/>
    </row>
    <row r="188" spans="1:8">
      <c r="A188" s="78"/>
    </row>
    <row r="189" spans="1:8">
      <c r="A189" s="78"/>
    </row>
    <row r="190" spans="1:8">
      <c r="A190" s="78"/>
    </row>
    <row r="191" spans="1:8">
      <c r="A191" s="78"/>
    </row>
    <row r="192" spans="1:8">
      <c r="A192" s="78"/>
    </row>
    <row r="193" spans="1:1">
      <c r="A193" s="78"/>
    </row>
    <row r="194" spans="1:1">
      <c r="A194" s="78"/>
    </row>
    <row r="195" spans="1:1">
      <c r="A195" s="78"/>
    </row>
    <row r="196" spans="1:1">
      <c r="A196" s="78"/>
    </row>
    <row r="197" spans="1:1">
      <c r="A197" s="78"/>
    </row>
    <row r="198" spans="1:1">
      <c r="A198" s="78"/>
    </row>
    <row r="199" spans="1:1">
      <c r="A199" s="78"/>
    </row>
    <row r="200" spans="1:1">
      <c r="A200" s="78"/>
    </row>
    <row r="201" spans="1:1">
      <c r="A201" s="78"/>
    </row>
    <row r="202" spans="1:1">
      <c r="A202" s="78"/>
    </row>
    <row r="203" spans="1:1">
      <c r="A203" s="78"/>
    </row>
    <row r="204" spans="1:1">
      <c r="A204" s="78"/>
    </row>
    <row r="205" spans="1:1">
      <c r="A205" s="78"/>
    </row>
    <row r="206" spans="1:1">
      <c r="A206" s="78"/>
    </row>
    <row r="207" spans="1:1">
      <c r="A207" s="78"/>
    </row>
    <row r="208" spans="1:1">
      <c r="A208" s="78"/>
    </row>
    <row r="209" spans="1:1">
      <c r="A209" s="78"/>
    </row>
    <row r="210" spans="1:1">
      <c r="A210" s="78"/>
    </row>
    <row r="211" spans="1:1">
      <c r="A211" s="78"/>
    </row>
    <row r="212" spans="1:1">
      <c r="A212" s="78"/>
    </row>
    <row r="213" spans="1:1">
      <c r="A213" s="78"/>
    </row>
    <row r="214" spans="1:1">
      <c r="A214" s="78"/>
    </row>
    <row r="215" spans="1:1">
      <c r="A215" s="78"/>
    </row>
    <row r="216" spans="1:1">
      <c r="A216" s="78"/>
    </row>
    <row r="217" spans="1:1">
      <c r="A217" s="78"/>
    </row>
    <row r="218" spans="1:1">
      <c r="A218" s="78"/>
    </row>
    <row r="219" spans="1:1">
      <c r="A219" s="78"/>
    </row>
    <row r="220" spans="1:1">
      <c r="A220" s="78"/>
    </row>
    <row r="221" spans="1:1">
      <c r="A221" s="78"/>
    </row>
    <row r="222" spans="1:1">
      <c r="A222" s="78"/>
    </row>
    <row r="223" spans="1:1">
      <c r="A223" s="78"/>
    </row>
    <row r="224" spans="1:1">
      <c r="A224" s="78"/>
    </row>
    <row r="225" spans="1:1">
      <c r="A225" s="78"/>
    </row>
    <row r="226" spans="1:1">
      <c r="A226" s="78"/>
    </row>
    <row r="227" spans="1:1">
      <c r="A227" s="78"/>
    </row>
    <row r="228" spans="1:1">
      <c r="A228" s="78"/>
    </row>
    <row r="229" spans="1:1">
      <c r="A229" s="78"/>
    </row>
    <row r="230" spans="1:1">
      <c r="A230" s="78"/>
    </row>
    <row r="231" spans="1:1">
      <c r="A231" s="78"/>
    </row>
    <row r="232" spans="1:1">
      <c r="A232" s="78"/>
    </row>
    <row r="233" spans="1:1">
      <c r="A233" s="78"/>
    </row>
    <row r="234" spans="1:1">
      <c r="A234" s="78"/>
    </row>
    <row r="235" spans="1:1">
      <c r="A235" s="78"/>
    </row>
    <row r="236" spans="1:1">
      <c r="A236" s="78"/>
    </row>
    <row r="237" spans="1:1">
      <c r="A237" s="78"/>
    </row>
    <row r="238" spans="1:1">
      <c r="A238" s="78"/>
    </row>
    <row r="239" spans="1:1">
      <c r="A239" s="78"/>
    </row>
    <row r="240" spans="1:1">
      <c r="A240" s="78"/>
    </row>
    <row r="241" spans="1:1">
      <c r="A241" s="78"/>
    </row>
    <row r="242" spans="1:1">
      <c r="A242" s="78"/>
    </row>
    <row r="243" spans="1:1">
      <c r="A243" s="78"/>
    </row>
    <row r="244" spans="1:1">
      <c r="A244" s="78"/>
    </row>
    <row r="245" spans="1:1">
      <c r="A245" s="78"/>
    </row>
    <row r="246" spans="1:1">
      <c r="A246" s="78"/>
    </row>
    <row r="247" spans="1:1">
      <c r="A247" s="78"/>
    </row>
    <row r="248" spans="1:1">
      <c r="A248" s="78"/>
    </row>
    <row r="249" spans="1:1">
      <c r="A249" s="78"/>
    </row>
    <row r="250" spans="1:1">
      <c r="A250" s="78"/>
    </row>
    <row r="251" spans="1:1">
      <c r="A251" s="78"/>
    </row>
    <row r="252" spans="1:1">
      <c r="A252" s="78"/>
    </row>
    <row r="253" spans="1:1">
      <c r="A253" s="78"/>
    </row>
    <row r="254" spans="1:1">
      <c r="A254" s="78"/>
    </row>
    <row r="255" spans="1:1">
      <c r="A255" s="78"/>
    </row>
    <row r="256" spans="1:1">
      <c r="A256" s="78"/>
    </row>
    <row r="257" spans="1:1">
      <c r="A257" s="78"/>
    </row>
    <row r="258" spans="1:1">
      <c r="A258" s="78"/>
    </row>
    <row r="259" spans="1:1">
      <c r="A259" s="78"/>
    </row>
    <row r="260" spans="1:1">
      <c r="A260" s="78"/>
    </row>
    <row r="261" spans="1:1">
      <c r="A261" s="78"/>
    </row>
    <row r="262" spans="1:1">
      <c r="A262" s="78"/>
    </row>
    <row r="263" spans="1:1">
      <c r="A263" s="78"/>
    </row>
    <row r="264" spans="1:1">
      <c r="A264" s="78"/>
    </row>
    <row r="265" spans="1:1">
      <c r="A265" s="78"/>
    </row>
    <row r="266" spans="1:1">
      <c r="A266" s="78"/>
    </row>
    <row r="267" spans="1:1">
      <c r="A267" s="78"/>
    </row>
    <row r="268" spans="1:1">
      <c r="A268" s="78"/>
    </row>
    <row r="269" spans="1:1">
      <c r="A269" s="78"/>
    </row>
    <row r="270" spans="1:1">
      <c r="A270" s="78"/>
    </row>
    <row r="271" spans="1:1">
      <c r="A271" s="78"/>
    </row>
    <row r="272" spans="1:1">
      <c r="A272" s="78"/>
    </row>
    <row r="273" spans="1:1">
      <c r="A273" s="78"/>
    </row>
    <row r="274" spans="1:1">
      <c r="A274" s="78"/>
    </row>
    <row r="275" spans="1:1">
      <c r="A275" s="78"/>
    </row>
    <row r="276" spans="1:1">
      <c r="A276" s="78"/>
    </row>
    <row r="277" spans="1:1">
      <c r="A277" s="78"/>
    </row>
    <row r="278" spans="1:1">
      <c r="A278" s="78"/>
    </row>
    <row r="279" spans="1:1">
      <c r="A279" s="78"/>
    </row>
    <row r="280" spans="1:1">
      <c r="A280" s="78"/>
    </row>
    <row r="281" spans="1:1">
      <c r="A281" s="78"/>
    </row>
    <row r="282" spans="1:1">
      <c r="A282" s="78"/>
    </row>
    <row r="283" spans="1:1">
      <c r="A283" s="78"/>
    </row>
    <row r="284" spans="1:1">
      <c r="A284" s="78"/>
    </row>
    <row r="285" spans="1:1">
      <c r="A285" s="78"/>
    </row>
    <row r="286" spans="1:1">
      <c r="A286" s="78"/>
    </row>
    <row r="287" spans="1:1">
      <c r="A287" s="78"/>
    </row>
    <row r="288" spans="1:1">
      <c r="A288" s="78"/>
    </row>
    <row r="289" spans="1:1">
      <c r="A289" s="78"/>
    </row>
    <row r="290" spans="1:1">
      <c r="A290" s="78"/>
    </row>
    <row r="291" spans="1:1">
      <c r="A291" s="78"/>
    </row>
    <row r="292" spans="1:1">
      <c r="A292" s="78"/>
    </row>
    <row r="293" spans="1:1">
      <c r="A293" s="78"/>
    </row>
    <row r="294" spans="1:1">
      <c r="A294" s="78"/>
    </row>
    <row r="295" spans="1:1">
      <c r="A295" s="78"/>
    </row>
    <row r="296" spans="1:1">
      <c r="A296" s="78"/>
    </row>
    <row r="297" spans="1:1">
      <c r="A297" s="78"/>
    </row>
    <row r="298" spans="1:1">
      <c r="A298" s="78"/>
    </row>
    <row r="299" spans="1:1">
      <c r="A299" s="78"/>
    </row>
    <row r="300" spans="1:1">
      <c r="A300" s="78"/>
    </row>
    <row r="301" spans="1:1">
      <c r="A301" s="78"/>
    </row>
    <row r="302" spans="1:1">
      <c r="A302" s="78"/>
    </row>
    <row r="303" spans="1:1">
      <c r="A303" s="78"/>
    </row>
    <row r="304" spans="1:1">
      <c r="A304" s="78"/>
    </row>
    <row r="305" spans="1:1">
      <c r="A305" s="78"/>
    </row>
    <row r="306" spans="1:1">
      <c r="A306" s="78"/>
    </row>
    <row r="307" spans="1:1">
      <c r="A307" s="78"/>
    </row>
    <row r="308" spans="1:1">
      <c r="A308" s="78"/>
    </row>
    <row r="309" spans="1:1">
      <c r="A309" s="78"/>
    </row>
    <row r="310" spans="1:1">
      <c r="A310" s="78"/>
    </row>
    <row r="311" spans="1:1">
      <c r="A311" s="78"/>
    </row>
    <row r="312" spans="1:1">
      <c r="A312" s="78"/>
    </row>
    <row r="313" spans="1:1">
      <c r="A313" s="78"/>
    </row>
    <row r="314" spans="1:1">
      <c r="A314" s="78"/>
    </row>
    <row r="315" spans="1:1">
      <c r="A315" s="78"/>
    </row>
    <row r="316" spans="1:1">
      <c r="A316" s="78"/>
    </row>
    <row r="317" spans="1:1">
      <c r="A317" s="78"/>
    </row>
    <row r="318" spans="1:1">
      <c r="A318" s="78"/>
    </row>
    <row r="319" spans="1:1">
      <c r="A319" s="78"/>
    </row>
    <row r="320" spans="1:1">
      <c r="A320" s="78"/>
    </row>
    <row r="321" spans="1:1">
      <c r="A321" s="78"/>
    </row>
    <row r="322" spans="1:1">
      <c r="A322" s="78"/>
    </row>
    <row r="323" spans="1:1">
      <c r="A323" s="78"/>
    </row>
    <row r="324" spans="1:1">
      <c r="A324" s="78"/>
    </row>
    <row r="325" spans="1:1">
      <c r="A325" s="78"/>
    </row>
    <row r="326" spans="1:1">
      <c r="A326" s="78"/>
    </row>
    <row r="327" spans="1:1">
      <c r="A327" s="78"/>
    </row>
    <row r="328" spans="1:1">
      <c r="A328" s="78"/>
    </row>
    <row r="329" spans="1:1">
      <c r="A329" s="78"/>
    </row>
    <row r="330" spans="1:1">
      <c r="A330" s="78"/>
    </row>
    <row r="331" spans="1:1">
      <c r="A331" s="78"/>
    </row>
    <row r="332" spans="1:1">
      <c r="A332" s="78"/>
    </row>
    <row r="333" spans="1:1">
      <c r="A333" s="78"/>
    </row>
    <row r="334" spans="1:1">
      <c r="A334" s="78"/>
    </row>
    <row r="335" spans="1:1">
      <c r="A335" s="78"/>
    </row>
    <row r="336" spans="1:1">
      <c r="A336" s="78"/>
    </row>
    <row r="337" spans="1:1">
      <c r="A337" s="78"/>
    </row>
    <row r="338" spans="1:1">
      <c r="A338" s="78"/>
    </row>
    <row r="339" spans="1:1">
      <c r="A339" s="78"/>
    </row>
    <row r="340" spans="1:1">
      <c r="A340" s="78"/>
    </row>
    <row r="341" spans="1:1">
      <c r="A341" s="78"/>
    </row>
    <row r="342" spans="1:1">
      <c r="A342" s="78"/>
    </row>
    <row r="343" spans="1:1">
      <c r="A343" s="78"/>
    </row>
    <row r="344" spans="1:1">
      <c r="A344" s="79"/>
    </row>
    <row r="345" spans="1:1">
      <c r="A345" s="79"/>
    </row>
    <row r="346" spans="1:1">
      <c r="A346" s="79"/>
    </row>
    <row r="347" spans="1:1">
      <c r="A347" s="79"/>
    </row>
    <row r="348" spans="1:1">
      <c r="A348" s="79"/>
    </row>
    <row r="349" spans="1:1">
      <c r="A349" s="79"/>
    </row>
    <row r="350" spans="1:1">
      <c r="A350" s="79"/>
    </row>
    <row r="351" spans="1:1">
      <c r="A351" s="79"/>
    </row>
    <row r="352" spans="1:1">
      <c r="A352" s="79"/>
    </row>
    <row r="353" spans="1:1">
      <c r="A353" s="79"/>
    </row>
    <row r="354" spans="1:1">
      <c r="A354" s="79"/>
    </row>
    <row r="355" spans="1:1">
      <c r="A355" s="79"/>
    </row>
    <row r="356" spans="1:1">
      <c r="A356" s="79"/>
    </row>
    <row r="357" spans="1:1">
      <c r="A357" s="79"/>
    </row>
    <row r="358" spans="1:1">
      <c r="A358" s="79"/>
    </row>
    <row r="359" spans="1:1">
      <c r="A359" s="79"/>
    </row>
    <row r="360" spans="1:1">
      <c r="A360" s="79"/>
    </row>
    <row r="361" spans="1:1">
      <c r="A361" s="79"/>
    </row>
    <row r="362" spans="1:1">
      <c r="A362" s="79"/>
    </row>
    <row r="363" spans="1:1">
      <c r="A363" s="79"/>
    </row>
    <row r="364" spans="1:1">
      <c r="A364" s="79"/>
    </row>
    <row r="365" spans="1:1">
      <c r="A365" s="79"/>
    </row>
    <row r="366" spans="1:1">
      <c r="A366" s="79"/>
    </row>
    <row r="367" spans="1:1">
      <c r="A367" s="79"/>
    </row>
    <row r="368" spans="1:1">
      <c r="A368" s="79"/>
    </row>
    <row r="369" spans="1:1">
      <c r="A369" s="79"/>
    </row>
    <row r="370" spans="1:1">
      <c r="A370" s="79"/>
    </row>
    <row r="371" spans="1:1">
      <c r="A371" s="79"/>
    </row>
    <row r="372" spans="1:1">
      <c r="A372" s="79"/>
    </row>
    <row r="373" spans="1:1">
      <c r="A373" s="79"/>
    </row>
    <row r="374" spans="1:1">
      <c r="A374" s="79"/>
    </row>
    <row r="375" spans="1:1">
      <c r="A375" s="79"/>
    </row>
    <row r="376" spans="1:1">
      <c r="A376" s="79"/>
    </row>
    <row r="377" spans="1:1">
      <c r="A377" s="79"/>
    </row>
    <row r="378" spans="1:1">
      <c r="A378" s="79"/>
    </row>
    <row r="379" spans="1:1">
      <c r="A379" s="79"/>
    </row>
    <row r="380" spans="1:1">
      <c r="A380" s="79"/>
    </row>
    <row r="381" spans="1:1">
      <c r="A381" s="79"/>
    </row>
    <row r="382" spans="1:1">
      <c r="A382" s="79"/>
    </row>
    <row r="383" spans="1:1">
      <c r="A383" s="79"/>
    </row>
    <row r="384" spans="1:1">
      <c r="A384" s="79"/>
    </row>
    <row r="385" spans="1:1">
      <c r="A385" s="79"/>
    </row>
    <row r="386" spans="1:1">
      <c r="A386" s="79"/>
    </row>
    <row r="387" spans="1:1">
      <c r="A387" s="79"/>
    </row>
    <row r="388" spans="1:1">
      <c r="A388" s="79"/>
    </row>
    <row r="389" spans="1:1">
      <c r="A389" s="79"/>
    </row>
    <row r="390" spans="1:1">
      <c r="A390" s="79"/>
    </row>
    <row r="391" spans="1:1">
      <c r="A391" s="79"/>
    </row>
    <row r="392" spans="1:1">
      <c r="A392" s="79"/>
    </row>
    <row r="393" spans="1:1">
      <c r="A393" s="79"/>
    </row>
    <row r="394" spans="1:1">
      <c r="A394" s="79"/>
    </row>
    <row r="395" spans="1:1">
      <c r="A395" s="79"/>
    </row>
    <row r="396" spans="1:1">
      <c r="A396" s="79"/>
    </row>
    <row r="397" spans="1:1">
      <c r="A397" s="79"/>
    </row>
    <row r="398" spans="1:1">
      <c r="A398" s="79"/>
    </row>
    <row r="399" spans="1:1">
      <c r="A399" s="79"/>
    </row>
    <row r="400" spans="1:1">
      <c r="A400" s="79"/>
    </row>
    <row r="401" spans="1:1">
      <c r="A401" s="79"/>
    </row>
    <row r="402" spans="1:1">
      <c r="A402" s="79"/>
    </row>
    <row r="403" spans="1:1">
      <c r="A403" s="79"/>
    </row>
    <row r="404" spans="1:1">
      <c r="A404" s="79"/>
    </row>
    <row r="405" spans="1:1">
      <c r="A405" s="79"/>
    </row>
    <row r="406" spans="1:1">
      <c r="A406" s="79"/>
    </row>
    <row r="407" spans="1:1">
      <c r="A407" s="79"/>
    </row>
    <row r="408" spans="1:1">
      <c r="A408" s="79"/>
    </row>
    <row r="409" spans="1:1">
      <c r="A409" s="79"/>
    </row>
    <row r="410" spans="1:1">
      <c r="A410" s="79"/>
    </row>
    <row r="411" spans="1:1">
      <c r="A411" s="79"/>
    </row>
    <row r="412" spans="1:1">
      <c r="A412" s="79"/>
    </row>
    <row r="413" spans="1:1">
      <c r="A413" s="79"/>
    </row>
    <row r="414" spans="1:1">
      <c r="A414" s="79"/>
    </row>
    <row r="415" spans="1:1">
      <c r="A415" s="79"/>
    </row>
    <row r="416" spans="1:1">
      <c r="A416" s="79"/>
    </row>
    <row r="417" spans="1:1">
      <c r="A417" s="79"/>
    </row>
    <row r="418" spans="1:1">
      <c r="A418" s="79"/>
    </row>
    <row r="419" spans="1:1">
      <c r="A419" s="79"/>
    </row>
    <row r="420" spans="1:1">
      <c r="A420" s="79"/>
    </row>
    <row r="421" spans="1:1">
      <c r="A421" s="79"/>
    </row>
    <row r="422" spans="1:1">
      <c r="A422" s="79"/>
    </row>
    <row r="423" spans="1:1">
      <c r="A423" s="79"/>
    </row>
    <row r="424" spans="1:1">
      <c r="A424" s="79"/>
    </row>
    <row r="425" spans="1:1">
      <c r="A425" s="79"/>
    </row>
    <row r="426" spans="1:1">
      <c r="A426" s="79"/>
    </row>
    <row r="427" spans="1:1">
      <c r="A427" s="79"/>
    </row>
    <row r="428" spans="1:1">
      <c r="A428" s="79"/>
    </row>
    <row r="429" spans="1:1">
      <c r="A429" s="79"/>
    </row>
    <row r="430" spans="1:1">
      <c r="A430" s="79"/>
    </row>
    <row r="431" spans="1:1">
      <c r="A431" s="79"/>
    </row>
    <row r="432" spans="1:1">
      <c r="A432" s="79"/>
    </row>
    <row r="433" spans="1:1">
      <c r="A433" s="79"/>
    </row>
    <row r="434" spans="1:1">
      <c r="A434" s="79"/>
    </row>
    <row r="435" spans="1:1">
      <c r="A435" s="79"/>
    </row>
    <row r="436" spans="1:1">
      <c r="A436" s="79"/>
    </row>
    <row r="437" spans="1:1">
      <c r="A437" s="79"/>
    </row>
    <row r="438" spans="1:1">
      <c r="A438" s="79"/>
    </row>
    <row r="439" spans="1:1">
      <c r="A439" s="79"/>
    </row>
    <row r="440" spans="1:1">
      <c r="A440" s="79"/>
    </row>
    <row r="441" spans="1:1">
      <c r="A441" s="79"/>
    </row>
    <row r="442" spans="1:1">
      <c r="A442" s="79"/>
    </row>
    <row r="443" spans="1:1">
      <c r="A443" s="79"/>
    </row>
    <row r="444" spans="1:1">
      <c r="A444" s="79"/>
    </row>
    <row r="445" spans="1:1">
      <c r="A445" s="79"/>
    </row>
    <row r="446" spans="1:1">
      <c r="A446" s="79"/>
    </row>
    <row r="447" spans="1:1">
      <c r="A447" s="79"/>
    </row>
    <row r="448" spans="1:1">
      <c r="A448" s="79"/>
    </row>
    <row r="449" spans="1:1">
      <c r="A449" s="79"/>
    </row>
    <row r="450" spans="1:1">
      <c r="A450" s="79"/>
    </row>
    <row r="451" spans="1:1">
      <c r="A451" s="79"/>
    </row>
    <row r="452" spans="1:1">
      <c r="A452" s="79"/>
    </row>
    <row r="453" spans="1:1">
      <c r="A453" s="79"/>
    </row>
    <row r="454" spans="1:1">
      <c r="A454" s="79"/>
    </row>
    <row r="455" spans="1:1">
      <c r="A455" s="79"/>
    </row>
    <row r="456" spans="1:1">
      <c r="A456" s="79"/>
    </row>
    <row r="457" spans="1:1">
      <c r="A457" s="79"/>
    </row>
    <row r="458" spans="1:1">
      <c r="A458" s="79"/>
    </row>
    <row r="459" spans="1:1">
      <c r="A459" s="79"/>
    </row>
    <row r="460" spans="1:1">
      <c r="A460" s="79"/>
    </row>
    <row r="461" spans="1:1">
      <c r="A461" s="79"/>
    </row>
    <row r="462" spans="1:1">
      <c r="A462" s="79"/>
    </row>
    <row r="463" spans="1:1">
      <c r="A463" s="79"/>
    </row>
    <row r="464" spans="1:1">
      <c r="A464" s="79"/>
    </row>
    <row r="465" spans="1:1">
      <c r="A465" s="79"/>
    </row>
    <row r="466" spans="1:1">
      <c r="A466" s="79"/>
    </row>
    <row r="467" spans="1:1">
      <c r="A467" s="79"/>
    </row>
    <row r="468" spans="1:1">
      <c r="A468" s="79"/>
    </row>
    <row r="469" spans="1:1">
      <c r="A469" s="79"/>
    </row>
    <row r="470" spans="1:1">
      <c r="A470" s="79"/>
    </row>
    <row r="471" spans="1:1">
      <c r="A471" s="79"/>
    </row>
    <row r="472" spans="1:1">
      <c r="A472" s="79"/>
    </row>
    <row r="473" spans="1:1">
      <c r="A473" s="79"/>
    </row>
    <row r="474" spans="1:1">
      <c r="A474" s="79"/>
    </row>
    <row r="475" spans="1:1">
      <c r="A475" s="79"/>
    </row>
    <row r="476" spans="1:1">
      <c r="A476" s="79"/>
    </row>
    <row r="477" spans="1:1">
      <c r="A477" s="79"/>
    </row>
    <row r="478" spans="1:1">
      <c r="A478" s="79"/>
    </row>
    <row r="479" spans="1:1">
      <c r="A479" s="79"/>
    </row>
    <row r="480" spans="1:1">
      <c r="A480" s="79"/>
    </row>
    <row r="481" spans="1:1">
      <c r="A481" s="79"/>
    </row>
    <row r="482" spans="1:1">
      <c r="A482" s="79"/>
    </row>
    <row r="483" spans="1:1">
      <c r="A483" s="79"/>
    </row>
    <row r="484" spans="1:1">
      <c r="A484" s="79"/>
    </row>
    <row r="485" spans="1:1">
      <c r="A485" s="79"/>
    </row>
    <row r="486" spans="1:1">
      <c r="A486" s="79"/>
    </row>
    <row r="487" spans="1:1">
      <c r="A487" s="79"/>
    </row>
    <row r="488" spans="1:1">
      <c r="A488" s="79"/>
    </row>
    <row r="489" spans="1:1">
      <c r="A489" s="79"/>
    </row>
    <row r="490" spans="1:1">
      <c r="A490" s="79"/>
    </row>
    <row r="491" spans="1:1">
      <c r="A491" s="79"/>
    </row>
    <row r="492" spans="1:1">
      <c r="A492" s="79"/>
    </row>
    <row r="493" spans="1:1">
      <c r="A493" s="79"/>
    </row>
    <row r="494" spans="1:1">
      <c r="A494" s="79"/>
    </row>
    <row r="495" spans="1:1">
      <c r="A495" s="79"/>
    </row>
    <row r="496" spans="1:1">
      <c r="A496" s="79"/>
    </row>
    <row r="497" spans="1:1">
      <c r="A497" s="79"/>
    </row>
    <row r="498" spans="1:1">
      <c r="A498" s="79"/>
    </row>
    <row r="499" spans="1:1">
      <c r="A499" s="79"/>
    </row>
    <row r="500" spans="1:1">
      <c r="A500" s="79"/>
    </row>
    <row r="501" spans="1:1">
      <c r="A501" s="79"/>
    </row>
    <row r="502" spans="1:1">
      <c r="A502" s="79"/>
    </row>
    <row r="503" spans="1:1">
      <c r="A503" s="79"/>
    </row>
    <row r="504" spans="1:1">
      <c r="A504" s="79"/>
    </row>
    <row r="505" spans="1:1">
      <c r="A505" s="79"/>
    </row>
    <row r="506" spans="1:1">
      <c r="A506" s="79"/>
    </row>
    <row r="507" spans="1:1">
      <c r="A507" s="79"/>
    </row>
    <row r="508" spans="1:1">
      <c r="A508" s="79"/>
    </row>
    <row r="509" spans="1:1">
      <c r="A509" s="79"/>
    </row>
  </sheetData>
  <mergeCells count="36">
    <mergeCell ref="B11:E11"/>
    <mergeCell ref="F2:H6"/>
    <mergeCell ref="B7:E7"/>
    <mergeCell ref="B8:F8"/>
    <mergeCell ref="B9:E9"/>
    <mergeCell ref="B10:E10"/>
    <mergeCell ref="A22:H22"/>
    <mergeCell ref="B12:E12"/>
    <mergeCell ref="B13:E13"/>
    <mergeCell ref="B14:E14"/>
    <mergeCell ref="F14:G14"/>
    <mergeCell ref="B15:E15"/>
    <mergeCell ref="F15:G15"/>
    <mergeCell ref="B16:E16"/>
    <mergeCell ref="B17:E17"/>
    <mergeCell ref="B18:E18"/>
    <mergeCell ref="B19:E19"/>
    <mergeCell ref="A21:H21"/>
    <mergeCell ref="A23:H23"/>
    <mergeCell ref="A24:H24"/>
    <mergeCell ref="A26:H26"/>
    <mergeCell ref="A27:A28"/>
    <mergeCell ref="B27:B28"/>
    <mergeCell ref="C27:D27"/>
    <mergeCell ref="E27:H27"/>
    <mergeCell ref="C183:F183"/>
    <mergeCell ref="G183:H183"/>
    <mergeCell ref="A30:H30"/>
    <mergeCell ref="A94:H94"/>
    <mergeCell ref="A109:H109"/>
    <mergeCell ref="A122:H122"/>
    <mergeCell ref="A128:H128"/>
    <mergeCell ref="A143:H143"/>
    <mergeCell ref="A152:H152"/>
    <mergeCell ref="C182:F182"/>
    <mergeCell ref="G182:H182"/>
  </mergeCells>
  <pageMargins left="0.9" right="0.59055118110236227" top="0.78740157480314965" bottom="0.78740157480314965" header="0.31496062992125984" footer="0.19685039370078741"/>
  <pageSetup paperSize="9" scale="46" orientation="landscape" verticalDpi="300" r:id="rId1"/>
  <headerFooter alignWithMargins="0"/>
  <rowBreaks count="2" manualBreakCount="2">
    <brk id="96" max="7" man="1"/>
    <brk id="139" max="7"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 (3)</vt:lpstr>
      <vt:lpstr>'Осн. фін. пок. (3)'!Заголовки_для_печати</vt:lpstr>
      <vt:lpstr>'Осн. фін. пок.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2025-01-24T09:12:26Z</cp:lastPrinted>
  <dcterms:created xsi:type="dcterms:W3CDTF">2025-01-17T11:40:01Z</dcterms:created>
  <dcterms:modified xsi:type="dcterms:W3CDTF">2025-03-06T09:54:48Z</dcterms:modified>
</cp:coreProperties>
</file>